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png" ContentType="image/png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21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alendrier" sheetId="1" state="visible" r:id="rId2"/>
    <sheet name="Images" sheetId="2" state="hidden" r:id="rId3"/>
  </sheets>
  <definedNames>
    <definedName function="false" hidden="false" name="Calendrier10ans" vbProcedure="false">Calendrier!$B$217</definedName>
    <definedName function="false" hidden="false" name="Calendrier10mois" vbProcedure="false">Calendrier!$C$217</definedName>
    <definedName function="false" hidden="false" name="Calendrier11ans" vbProcedure="false">Calendrier!$B$240</definedName>
    <definedName function="false" hidden="false" name="Calendrier11mois" vbProcedure="false">Calendrier!$C$240</definedName>
    <definedName function="false" hidden="false" name="Calendrier12ans" vbProcedure="false">Calendrier!$B$262</definedName>
    <definedName function="false" hidden="false" name="Calendrier12mois" vbProcedure="false">Calendrier!$C$262</definedName>
    <definedName function="false" hidden="false" name="Calendrier1an" vbProcedure="false">Calendrier!$B$2</definedName>
    <definedName function="false" hidden="false" name="Calendrier1mois" vbProcedure="false">Calendrier!$C$2</definedName>
    <definedName function="false" hidden="false" name="Calendrier2ans" vbProcedure="false">Calendrier!$B$24</definedName>
    <definedName function="false" hidden="false" name="Calendrier2mois" vbProcedure="false">Calendrier!$C$24</definedName>
    <definedName function="false" hidden="false" name="Calendrier3ans" vbProcedure="false">Calendrier!$B$46</definedName>
    <definedName function="false" hidden="false" name="Calendrier3mois" vbProcedure="false">Calendrier!$C$46</definedName>
    <definedName function="false" hidden="false" name="Calendrier4ans" vbProcedure="false">Calendrier!$B$68</definedName>
    <definedName function="false" hidden="false" name="Calendrier4mois" vbProcedure="false">Calendrier!$C$68</definedName>
    <definedName function="false" hidden="false" name="Calendrier5ans" vbProcedure="false">Calendrier!$B$94</definedName>
    <definedName function="false" hidden="false" name="Calendrier5mois" vbProcedure="false">Calendrier!$C$94</definedName>
    <definedName function="false" hidden="false" name="Calendrier6ans" vbProcedure="false">Calendrier!$B$123</definedName>
    <definedName function="false" hidden="false" name="Calendrier6mois" vbProcedure="false">Calendrier!$C$123</definedName>
    <definedName function="false" hidden="false" name="Calendrier7ans" vbProcedure="false">Calendrier!$B$148</definedName>
    <definedName function="false" hidden="false" name="Calendrier7mois" vbProcedure="false">Calendrier!$C$148</definedName>
    <definedName function="false" hidden="false" name="Calendrier8ans" vbProcedure="false">Calendrier!$B$172</definedName>
    <definedName function="false" hidden="false" name="Calendrier8mois" vbProcedure="false">Calendrier!$C$172</definedName>
    <definedName function="false" hidden="false" name="Calendrier9ans" vbProcedure="false">Calendrier!$B$194</definedName>
    <definedName function="false" hidden="false" name="Calendrier9mois" vbProcedure="false">Calendrier!$C$194</definedName>
    <definedName function="false" hidden="false" name="DébutSemaine" vbProcedure="false">Calendrier!$B$4</definedName>
    <definedName function="false" hidden="false" name="Jours" vbProcedure="false">{0,1,2,3,4,5,6}</definedName>
    <definedName function="false" hidden="false" name="Jourssemaine" vbProcedure="false">{"Lundi","Mardi","Mercredi","Jeudi","Vendredi","Samedi","Dimanche"}</definedName>
    <definedName function="false" hidden="false" name="Mois" vbProcedure="false">{"Janvier","Février","Mars","Avril","Mai","Juin","Juillet","Août","Septembre","Octobre","Novembre","Décembre"}</definedName>
    <definedName function="false" hidden="false" name="OptionCalendrier10mois" vbProcedure="false">MATCH(Calendrier10mois,Mois,0)</definedName>
    <definedName function="false" hidden="false" name="OptionCalendrier11mois" vbProcedure="false">MATCH(Calendrier11mois,Mois,0)</definedName>
    <definedName function="false" hidden="false" name="OptionCalendrier12mois" vbProcedure="false">MATCH(Calendrier12mois,Mois,0)</definedName>
    <definedName function="false" hidden="false" name="OptionCalendrier1mois" vbProcedure="false">MATCH(Calendrier1mois,Mois,0)</definedName>
    <definedName function="false" hidden="false" name="OptionCalendrier2mois" vbProcedure="false">MATCH(Calendrier2mois,Mois,0)</definedName>
    <definedName function="false" hidden="false" name="OptionCalendrier3mois" vbProcedure="false">MATCH(Calendrier3mois,Mois,0)</definedName>
    <definedName function="false" hidden="false" name="OptionCalendrier4mois" vbProcedure="false">MATCH(Calendrier4mois,Mois,0)</definedName>
    <definedName function="false" hidden="false" name="OptionCalendrier5mois" vbProcedure="false">MATCH(Calendrier5mois,Mois,0)</definedName>
    <definedName function="false" hidden="false" name="OptionCalendrier6mois" vbProcedure="false">MATCH(Calendrier6mois,Mois,0)</definedName>
    <definedName function="false" hidden="false" name="OptionCalendrier7mois" vbProcedure="false">MATCH(Calendrier7mois,Mois,0)</definedName>
    <definedName function="false" hidden="false" name="OptionCalendrier8mois" vbProcedure="false">MATCH(Calendrier8mois,Mois,0)</definedName>
    <definedName function="false" hidden="false" name="OptionCalendrier9mois" vbProcedure="false">MATCH(Calendrier9mois,Mois,0)</definedName>
    <definedName function="false" hidden="false" name="OptionJoursemaine" vbProcedure="false">MATCH(DébutSemaine,Jourssemaine,0)+10</definedName>
    <definedName function="false" hidden="false" name="ValeurDébutsemaine" vbProcedure="false">IF(DébutSemaine="Lundi",2,1)</definedName>
    <definedName function="false" hidden="false" name="ZoneTitreColonne1...H12.1" vbProcedure="false">Calendrier!$B$4</definedName>
    <definedName function="false" hidden="false" name="ZoneTitreColonne10..H54.1" vbProcedure="false">Calendrier!$B$70</definedName>
    <definedName function="false" hidden="false" name="ZoneTitreColonne11..C56.1" vbProcedure="false">Calendrier!$B$70</definedName>
    <definedName function="false" hidden="false" name="ZoneTitreColonne12..D56.1" vbProcedure="false">Calendrier!$D$90</definedName>
    <definedName function="false" hidden="false" name="ZoneTitreColonne13..H68.1" vbProcedure="false">Calendrier!$B$96</definedName>
    <definedName function="false" hidden="false" name="ZoneTitreColonne14..C70.1" vbProcedure="false">Calendrier!$B$96</definedName>
    <definedName function="false" hidden="false" name="ZoneTitreColonne15..D70.1" vbProcedure="false">Calendrier!$D$119</definedName>
    <definedName function="false" hidden="false" name="ZoneTitreColonne16..H82.1" vbProcedure="false">Calendrier!$B$125</definedName>
    <definedName function="false" hidden="false" name="ZoneTitreColonne17..C84.1" vbProcedure="false">Calendrier!$B$125</definedName>
    <definedName function="false" hidden="false" name="ZoneTitreColonne18..D84.1" vbProcedure="false">Calendrier!$D$144</definedName>
    <definedName function="false" hidden="false" name="ZoneTitreColonne19..H96.1" vbProcedure="false">Calendrier!$B$150</definedName>
    <definedName function="false" hidden="false" name="ZoneTitreColonne2...C14.1" vbProcedure="false">Calendrier!$B$4</definedName>
    <definedName function="false" hidden="false" name="ZoneTitreColonne20..C98.1" vbProcedure="false">Calendrier!$B$150</definedName>
    <definedName function="false" hidden="false" name="ZoneTitreColonne21..D98.1" vbProcedure="false">Calendrier!$D$168</definedName>
    <definedName function="false" hidden="false" name="ZoneTitreColonne22..H110.1" vbProcedure="false">Calendrier!$B$174</definedName>
    <definedName function="false" hidden="false" name="ZoneTitreColonne23..C112.1" vbProcedure="false">Calendrier!$B$174</definedName>
    <definedName function="false" hidden="false" name="ZoneTitreColonne24..D112.1" vbProcedure="false">Calendrier!$D$190</definedName>
    <definedName function="false" hidden="false" name="ZoneTitreColonne25..H124.1" vbProcedure="false">Calendrier!$B$196</definedName>
    <definedName function="false" hidden="false" name="ZoneTitreColonne26..C126.1" vbProcedure="false">Calendrier!$B$196</definedName>
    <definedName function="false" hidden="false" name="ZoneTitreColonne27..D126.1" vbProcedure="false">Calendrier!$D$213</definedName>
    <definedName function="false" hidden="false" name="ZoneTitreColonne28..H138.1" vbProcedure="false">Calendrier!$B$219</definedName>
    <definedName function="false" hidden="false" name="ZoneTitreColonne29..C140.1" vbProcedure="false">Calendrier!$B$219</definedName>
    <definedName function="false" hidden="false" name="ZoneTitreColonne3..D14.1" vbProcedure="false">Calendrier!$D$20</definedName>
    <definedName function="false" hidden="false" name="ZoneTitreColonne30..D140.1" vbProcedure="false">Calendrier!$D$236</definedName>
    <definedName function="false" hidden="false" name="ZoneTitreColonne31..H152.1" vbProcedure="false">Calendrier!$B$242</definedName>
    <definedName function="false" hidden="false" name="ZoneTitreColonne32..C154.1" vbProcedure="false">Calendrier!$B$242</definedName>
    <definedName function="false" hidden="false" name="ZoneTitreColonne33..D154.1" vbProcedure="false">Calendrier!$D$258</definedName>
    <definedName function="false" hidden="false" name="ZoneTitreColonne34..H166.1" vbProcedure="false">Calendrier!$B$264</definedName>
    <definedName function="false" hidden="false" name="ZoneTitreColonne35..C168.1" vbProcedure="false">Calendrier!$B$264</definedName>
    <definedName function="false" hidden="false" name="ZoneTitreColonne36..D168.1" vbProcedure="false">Calendrier!$D$280</definedName>
    <definedName function="false" hidden="false" name="ZoneTitreColonne4..H26.1" vbProcedure="false">Calendrier!$B$26</definedName>
    <definedName function="false" hidden="false" name="ZoneTitreColonne5..C28.1" vbProcedure="false">Calendrier!$B$26</definedName>
    <definedName function="false" hidden="false" name="ZoneTitreColonne6..D28.1" vbProcedure="false">Calendrier!$D$42</definedName>
    <definedName function="false" hidden="false" name="ZoneTitreColonne7..H40.1" vbProcedure="false">Calendrier!$B$48</definedName>
    <definedName function="false" hidden="false" name="ZoneTitreColonne8..C42.1" vbProcedure="false">Calendrier!$B$48</definedName>
    <definedName function="false" hidden="false" name="ZoneTitreColonne9..D42.1" vbProcedure="false">Calendrier!$D$64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<sst xmlns="http://schemas.openxmlformats.org/spreadsheetml/2006/main" count="722" uniqueCount="24">
  <si>
    <t xml:space="preserve"> </t>
  </si>
  <si>
    <t xml:space="preserve">janvier</t>
  </si>
  <si>
    <t xml:space="preserve">lundi</t>
  </si>
  <si>
    <t xml:space="preserve">Notes :</t>
  </si>
  <si>
    <t xml:space="preserve">stage init classique</t>
  </si>
  <si>
    <t xml:space="preserve">we init/perf</t>
  </si>
  <si>
    <t xml:space="preserve">stage perf</t>
  </si>
  <si>
    <t xml:space="preserve">stage init par le Biplace</t>
  </si>
  <si>
    <t xml:space="preserve">VAP journée sécu</t>
  </si>
  <si>
    <t xml:space="preserve">VAP Item 2</t>
  </si>
  <si>
    <t xml:space="preserve">VAP Item 2 report</t>
  </si>
  <si>
    <t xml:space="preserve">VAP Tyrolienne</t>
  </si>
  <si>
    <t xml:space="preserve">WE stage init par le Biplace</t>
  </si>
  <si>
    <t xml:space="preserve">VAP Item 3</t>
  </si>
  <si>
    <t xml:space="preserve">VAP Item 3 report</t>
  </si>
  <si>
    <t xml:space="preserve">VAP Item 4</t>
  </si>
  <si>
    <t xml:space="preserve">VAP Item 4 report</t>
  </si>
  <si>
    <t xml:space="preserve">VAP WINGSTOCK</t>
  </si>
  <si>
    <t xml:space="preserve">stage pilotage</t>
  </si>
  <si>
    <t xml:space="preserve">voyage / itinérant</t>
  </si>
  <si>
    <t xml:space="preserve">Stage Dejeps Thibault</t>
  </si>
  <si>
    <t xml:space="preserve">Stage Dejeps Thibault report</t>
  </si>
  <si>
    <t xml:space="preserve">Compèt PA</t>
  </si>
  <si>
    <t xml:space="preserve">STAGE PILOTAGE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</si>
</sst>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DD"/>
    <numFmt numFmtId="166" formatCode="General"/>
    <numFmt numFmtId="167" formatCode="[$-F800]DDDD&quot;, &quot;MMMM\ DD&quot;, &quot;YYYY"/>
  </numFmts>
  <fonts count="19">
    <font>
      <sz val="11"/>
      <name val="Century Schoolbook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entury Schoolbook"/>
      <family val="2"/>
      <charset val="1"/>
    </font>
    <font>
      <sz val="16"/>
      <color rgb="FF000000"/>
      <name val="Century Schoolbook"/>
      <family val="2"/>
      <charset val="1"/>
    </font>
    <font>
      <sz val="11"/>
      <color rgb="FF0D0D0D"/>
      <name val="Century Schoolbook"/>
      <family val="2"/>
      <charset val="1"/>
    </font>
    <font>
      <b val="true"/>
      <sz val="28"/>
      <color rgb="FFFFFFFF"/>
      <name val="Century Schoolbook"/>
      <family val="2"/>
      <charset val="1"/>
    </font>
    <font>
      <sz val="38"/>
      <color rgb="FF0D0D0D"/>
      <name val="Century Schoolbook"/>
      <family val="1"/>
      <charset val="1"/>
    </font>
    <font>
      <sz val="36"/>
      <color rgb="FF2E75B6"/>
      <name val="Century Schoolbook"/>
      <family val="2"/>
      <charset val="1"/>
    </font>
    <font>
      <sz val="12"/>
      <color rgb="FF0D0D0D"/>
      <name val="Century Schoolbook"/>
      <family val="2"/>
      <charset val="1"/>
    </font>
    <font>
      <sz val="12"/>
      <color rgb="FF0D0D0D"/>
      <name val="Century Schoolbook"/>
      <family val="1"/>
      <charset val="1"/>
    </font>
    <font>
      <b val="true"/>
      <sz val="11"/>
      <color rgb="FFFFFFFF"/>
      <name val="Century Schoolbook"/>
      <family val="2"/>
      <charset val="1"/>
    </font>
    <font>
      <sz val="18"/>
      <color rgb="FF0D0D0D"/>
      <name val="Century Schoolbook"/>
      <family val="2"/>
      <charset val="1"/>
    </font>
    <font>
      <sz val="18"/>
      <color rgb="FF0D0D0D"/>
      <name val="Century Schoolbook"/>
      <family val="1"/>
      <charset val="1"/>
    </font>
    <font>
      <sz val="11"/>
      <color rgb="FF0D0D0D"/>
      <name val="Trebuchet MS"/>
      <family val="2"/>
      <charset val="1"/>
    </font>
    <font>
      <sz val="12"/>
      <color rgb="FF000000"/>
      <name val="Century Schoolbook"/>
      <family val="2"/>
      <charset val="1"/>
    </font>
    <font>
      <b val="true"/>
      <sz val="12"/>
      <color rgb="FF0D0D0D"/>
      <name val="Century Schoolbook"/>
      <family val="1"/>
      <charset val="1"/>
    </font>
    <font>
      <b val="true"/>
      <sz val="12"/>
      <color rgb="FF0D0D0D"/>
      <name val="Century Schoolbook"/>
      <family val="2"/>
      <charset val="1"/>
    </font>
  </fonts>
  <fills count="17">
    <fill>
      <patternFill patternType="none"/>
    </fill>
    <fill>
      <patternFill patternType="gray125"/>
    </fill>
    <fill>
      <patternFill patternType="solid">
        <fgColor rgb="FF2E75B6"/>
        <bgColor rgb="FF0066CC"/>
      </patternFill>
    </fill>
    <fill>
      <patternFill patternType="solid">
        <fgColor rgb="FF806000"/>
        <bgColor rgb="FF993300"/>
      </patternFill>
    </fill>
    <fill>
      <patternFill patternType="solid">
        <fgColor rgb="FFB4C7E7"/>
        <bgColor rgb="FF9DC3E6"/>
      </patternFill>
    </fill>
    <fill>
      <patternFill patternType="solid">
        <fgColor rgb="FFC5E0B4"/>
        <bgColor rgb="FFD9D9D9"/>
      </patternFill>
    </fill>
    <fill>
      <patternFill patternType="solid">
        <fgColor rgb="FFFFD966"/>
        <bgColor rgb="FFF8CBAD"/>
      </patternFill>
    </fill>
    <fill>
      <patternFill patternType="solid">
        <fgColor rgb="FFC55A11"/>
        <bgColor rgb="FF806000"/>
      </patternFill>
    </fill>
    <fill>
      <patternFill patternType="solid">
        <fgColor rgb="FF9DC3E6"/>
        <bgColor rgb="FFB4C7E7"/>
      </patternFill>
    </fill>
    <fill>
      <patternFill patternType="solid">
        <fgColor rgb="FF00A933"/>
        <bgColor rgb="FF008000"/>
      </patternFill>
    </fill>
    <fill>
      <patternFill patternType="solid">
        <fgColor rgb="FFFFFF00"/>
        <bgColor rgb="FFFFFF00"/>
      </patternFill>
    </fill>
    <fill>
      <patternFill patternType="solid">
        <fgColor rgb="FFF8CBAD"/>
        <bgColor rgb="FFF7D1D5"/>
      </patternFill>
    </fill>
    <fill>
      <patternFill patternType="solid">
        <fgColor rgb="FFBDD7EE"/>
        <bgColor rgb="FFB4C7E7"/>
      </patternFill>
    </fill>
    <fill>
      <patternFill patternType="solid">
        <fgColor rgb="FFFF0000"/>
        <bgColor rgb="FF993300"/>
      </patternFill>
    </fill>
    <fill>
      <patternFill patternType="solid">
        <fgColor rgb="FFF7D1D5"/>
        <bgColor rgb="FFF8CBAD"/>
      </patternFill>
    </fill>
    <fill>
      <patternFill patternType="solid">
        <fgColor rgb="FFFFA6A6"/>
        <bgColor rgb="FFF8CBAD"/>
      </patternFill>
    </fill>
    <fill>
      <patternFill patternType="solid">
        <fgColor rgb="FFADB9CA"/>
        <bgColor rgb="FF9DC3E6"/>
      </patternFill>
    </fill>
  </fills>
  <borders count="59">
    <border diagonalUp="false" diagonalDown="false">
      <left/>
      <right/>
      <top/>
      <bottom/>
      <diagonal/>
    </border>
    <border diagonalUp="false" diagonalDown="false">
      <left/>
      <right style="thin">
        <color rgb="FFD9D9D9"/>
      </right>
      <top/>
      <bottom/>
      <diagonal/>
    </border>
    <border diagonalUp="false" diagonalDown="false">
      <left style="thin">
        <color rgb="FFD9D9D9"/>
      </left>
      <right/>
      <top style="thin">
        <color rgb="FFD9D9D9"/>
      </top>
      <bottom/>
      <diagonal/>
    </border>
    <border diagonalUp="false" diagonalDown="false">
      <left/>
      <right style="thin">
        <color rgb="FFD9D9D9"/>
      </right>
      <top style="thin">
        <color rgb="FFD9D9D9"/>
      </top>
      <bottom/>
      <diagonal/>
    </border>
    <border diagonalUp="false" diagonalDown="false">
      <left/>
      <right style="thick">
        <color rgb="FFFFFFFF"/>
      </right>
      <top/>
      <bottom/>
      <diagonal/>
    </border>
    <border diagonalUp="false" diagonalDown="false">
      <left style="thin">
        <color rgb="FFB4C7E7"/>
      </left>
      <right style="thin">
        <color rgb="FFFFFFFF"/>
      </right>
      <top/>
      <bottom/>
      <diagonal/>
    </border>
    <border diagonalUp="false" diagonalDown="false">
      <left style="thin">
        <color rgb="FFFFFFFF"/>
      </left>
      <right style="thin">
        <color rgb="FFFFFFFF"/>
      </right>
      <top/>
      <bottom/>
      <diagonal/>
    </border>
    <border diagonalUp="false" diagonalDown="false">
      <left style="thin">
        <color rgb="FFFFFFFF"/>
      </left>
      <right style="thin">
        <color rgb="FFB4C7E7"/>
      </right>
      <top/>
      <bottom/>
      <diagonal/>
    </border>
    <border diagonalUp="false" diagonalDown="false">
      <left style="thin">
        <color rgb="FFB4C7E7"/>
      </left>
      <right style="thin">
        <color rgb="FFB4C7E7"/>
      </right>
      <top/>
      <bottom/>
      <diagonal/>
    </border>
    <border diagonalUp="false" diagonalDown="false">
      <left style="thin">
        <color rgb="FFB4C7E7"/>
      </left>
      <right style="thin">
        <color rgb="FFB4C7E7"/>
      </right>
      <top style="thin">
        <color rgb="FFB4C7E7"/>
      </top>
      <bottom/>
      <diagonal/>
    </border>
    <border diagonalUp="false" diagonalDown="false">
      <left/>
      <right/>
      <top style="thin">
        <color rgb="FFB4C7E7"/>
      </top>
      <bottom/>
      <diagonal/>
    </border>
    <border diagonalUp="false" diagonalDown="false">
      <left style="thin">
        <color rgb="FFB4C7E7"/>
      </left>
      <right/>
      <top/>
      <bottom/>
      <diagonal/>
    </border>
    <border diagonalUp="false" diagonalDown="false">
      <left/>
      <right style="thin">
        <color rgb="FFB4C7E7"/>
      </right>
      <top/>
      <bottom/>
      <diagonal/>
    </border>
    <border diagonalUp="false" diagonalDown="false">
      <left style="thin">
        <color rgb="FFB4C7E7"/>
      </left>
      <right style="thin">
        <color rgb="FFB4C7E7"/>
      </right>
      <top/>
      <bottom style="thin">
        <color rgb="FFB4C7E7"/>
      </bottom>
      <diagonal/>
    </border>
    <border diagonalUp="false" diagonalDown="false">
      <left/>
      <right/>
      <top/>
      <bottom style="thin">
        <color rgb="FFB4C7E7"/>
      </bottom>
      <diagonal/>
    </border>
    <border diagonalUp="false" diagonalDown="false">
      <left style="thin">
        <color rgb="FFC5E0B4"/>
      </left>
      <right style="thin">
        <color rgb="FFFFFFFF"/>
      </right>
      <top/>
      <bottom/>
      <diagonal/>
    </border>
    <border diagonalUp="false" diagonalDown="false">
      <left style="thin">
        <color rgb="FFFFFFFF"/>
      </left>
      <right style="thin">
        <color rgb="FFC5E0B4"/>
      </right>
      <top/>
      <bottom/>
      <diagonal/>
    </border>
    <border diagonalUp="false" diagonalDown="false">
      <left style="thin">
        <color rgb="FFC5E0B4"/>
      </left>
      <right style="thin">
        <color rgb="FFC5E0B4"/>
      </right>
      <top/>
      <bottom/>
      <diagonal/>
    </border>
    <border diagonalUp="false" diagonalDown="false">
      <left style="thin">
        <color rgb="FFC5E0B4"/>
      </left>
      <right style="thin">
        <color rgb="FFC5E0B4"/>
      </right>
      <top style="thin">
        <color rgb="FFC5E0B4"/>
      </top>
      <bottom/>
      <diagonal/>
    </border>
    <border diagonalUp="false" diagonalDown="false">
      <left/>
      <right/>
      <top style="thin">
        <color rgb="FFC5E0B4"/>
      </top>
      <bottom/>
      <diagonal/>
    </border>
    <border diagonalUp="false" diagonalDown="false">
      <left style="thin">
        <color rgb="FFF8CBAD"/>
      </left>
      <right style="thin">
        <color rgb="FFF8CBAD"/>
      </right>
      <top/>
      <bottom/>
      <diagonal/>
    </border>
    <border diagonalUp="false" diagonalDown="false">
      <left style="thin">
        <color rgb="FFC5E0B4"/>
      </left>
      <right/>
      <top/>
      <bottom/>
      <diagonal/>
    </border>
    <border diagonalUp="false" diagonalDown="false">
      <left/>
      <right style="thin">
        <color rgb="FFC5E0B4"/>
      </right>
      <top/>
      <bottom/>
      <diagonal/>
    </border>
    <border diagonalUp="false" diagonalDown="false">
      <left style="thin">
        <color rgb="FFC5E0B4"/>
      </left>
      <right style="thin">
        <color rgb="FFC5E0B4"/>
      </right>
      <top/>
      <bottom style="thin">
        <color rgb="FFC5E0B4"/>
      </bottom>
      <diagonal/>
    </border>
    <border diagonalUp="false" diagonalDown="false">
      <left/>
      <right/>
      <top/>
      <bottom style="thin">
        <color rgb="FFC5E0B4"/>
      </bottom>
      <diagonal/>
    </border>
    <border diagonalUp="false" diagonalDown="false">
      <left style="thin">
        <color rgb="FFF8CBAD"/>
      </left>
      <right style="thin">
        <color rgb="FFFFFFFF"/>
      </right>
      <top/>
      <bottom/>
      <diagonal/>
    </border>
    <border diagonalUp="false" diagonalDown="false">
      <left style="thin">
        <color rgb="FFFFFFFF"/>
      </left>
      <right style="thin">
        <color rgb="FFF8CBAD"/>
      </right>
      <top/>
      <bottom/>
      <diagonal/>
    </border>
    <border diagonalUp="false" diagonalDown="false">
      <left style="thin">
        <color rgb="FFF8CBAD"/>
      </left>
      <right style="thin">
        <color rgb="FFF8CBAD"/>
      </right>
      <top style="thin">
        <color rgb="FFF8CBAD"/>
      </top>
      <bottom/>
      <diagonal/>
    </border>
    <border diagonalUp="false" diagonalDown="false">
      <left/>
      <right/>
      <top style="thin">
        <color rgb="FFF8CBAD"/>
      </top>
      <bottom/>
      <diagonal/>
    </border>
    <border diagonalUp="false" diagonalDown="false">
      <left style="thin">
        <color rgb="FFF8CBAD"/>
      </left>
      <right/>
      <top/>
      <bottom/>
      <diagonal/>
    </border>
    <border diagonalUp="false" diagonalDown="false">
      <left/>
      <right style="thin">
        <color rgb="FFF8CBAD"/>
      </right>
      <top/>
      <bottom/>
      <diagonal/>
    </border>
    <border diagonalUp="false" diagonalDown="false">
      <left style="thin">
        <color rgb="FFF8CBAD"/>
      </left>
      <right style="thin">
        <color rgb="FFF8CBAD"/>
      </right>
      <top/>
      <bottom style="thin">
        <color rgb="FFF8CBAD"/>
      </bottom>
      <diagonal/>
    </border>
    <border diagonalUp="false" diagonalDown="false">
      <left/>
      <right/>
      <top/>
      <bottom style="thin">
        <color rgb="FFF8CBAD"/>
      </bottom>
      <diagonal/>
    </border>
    <border diagonalUp="false" diagonalDown="false">
      <left style="thin">
        <color rgb="FFDBDBDB"/>
      </left>
      <right style="thin">
        <color rgb="FFDBDBDB"/>
      </right>
      <top/>
      <bottom/>
      <diagonal/>
    </border>
    <border diagonalUp="false" diagonalDown="false">
      <left style="thin">
        <color rgb="FFDBDBDB"/>
      </left>
      <right style="thin">
        <color rgb="FFDBDBDB"/>
      </right>
      <top/>
      <bottom style="thin">
        <color rgb="FFDBDBDB"/>
      </bottom>
      <diagonal/>
    </border>
    <border diagonalUp="false" diagonalDown="false">
      <left style="thin">
        <color rgb="FFDBDBDB"/>
      </left>
      <right style="thin">
        <color rgb="FFDBDBDB"/>
      </right>
      <top style="thin">
        <color rgb="FFDBDBDB"/>
      </top>
      <bottom/>
      <diagonal/>
    </border>
    <border diagonalUp="false" diagonalDown="false">
      <left/>
      <right/>
      <top style="thin">
        <color rgb="FFDBDBDB"/>
      </top>
      <bottom/>
      <diagonal/>
    </border>
    <border diagonalUp="false" diagonalDown="false">
      <left style="thin">
        <color rgb="FFDBDBDB"/>
      </left>
      <right/>
      <top/>
      <bottom/>
      <diagonal/>
    </border>
    <border diagonalUp="false" diagonalDown="false">
      <left/>
      <right style="thin">
        <color rgb="FFDBDBDB"/>
      </right>
      <top/>
      <bottom/>
      <diagonal/>
    </border>
    <border diagonalUp="false" diagonalDown="false">
      <left style="thin">
        <color rgb="FFBDD7EE"/>
      </left>
      <right style="thin">
        <color rgb="FFFFFFFF"/>
      </right>
      <top/>
      <bottom/>
      <diagonal/>
    </border>
    <border diagonalUp="false" diagonalDown="false">
      <left style="thin">
        <color rgb="FFFFFFFF"/>
      </left>
      <right style="thin">
        <color rgb="FFBDD7EE"/>
      </right>
      <top/>
      <bottom/>
      <diagonal/>
    </border>
    <border diagonalUp="false" diagonalDown="false">
      <left style="thin">
        <color rgb="FFBDD7EE"/>
      </left>
      <right style="thin">
        <color rgb="FFBDD7EE"/>
      </right>
      <top/>
      <bottom/>
      <diagonal/>
    </border>
    <border diagonalUp="false" diagonalDown="false">
      <left style="thin">
        <color rgb="FFBDD7EE"/>
      </left>
      <right style="thin">
        <color rgb="FFBDD7EE"/>
      </right>
      <top style="thin">
        <color rgb="FFBDD7EE"/>
      </top>
      <bottom/>
      <diagonal/>
    </border>
    <border diagonalUp="false" diagonalDown="false">
      <left/>
      <right/>
      <top style="thin">
        <color rgb="FFBDD7EE"/>
      </top>
      <bottom/>
      <diagonal/>
    </border>
    <border diagonalUp="false" diagonalDown="false">
      <left style="thin">
        <color rgb="FFBDD7EE"/>
      </left>
      <right/>
      <top/>
      <bottom/>
      <diagonal/>
    </border>
    <border diagonalUp="false" diagonalDown="false">
      <left/>
      <right style="thin">
        <color rgb="FFBDD7EE"/>
      </right>
      <top/>
      <bottom/>
      <diagonal/>
    </border>
    <border diagonalUp="false" diagonalDown="false">
      <left style="thin">
        <color rgb="FFBDD7EE"/>
      </left>
      <right style="thin">
        <color rgb="FFBDD7EE"/>
      </right>
      <top/>
      <bottom style="thin">
        <color rgb="FFBDD7EE"/>
      </bottom>
      <diagonal/>
    </border>
    <border diagonalUp="false" diagonalDown="false">
      <left/>
      <right/>
      <top/>
      <bottom style="thin">
        <color rgb="FFBDD7EE"/>
      </bottom>
      <diagonal/>
    </border>
    <border diagonalUp="false" diagonalDown="false">
      <left style="thin">
        <color rgb="FFB4C7E7"/>
      </left>
      <right/>
      <top/>
      <bottom style="thin">
        <color rgb="FFB4C7E7"/>
      </bottom>
      <diagonal/>
    </border>
    <border diagonalUp="false" diagonalDown="false">
      <left/>
      <right style="thin">
        <color rgb="FFB4C7E7"/>
      </right>
      <top/>
      <bottom style="thin">
        <color rgb="FFB4C7E7"/>
      </bottom>
      <diagonal/>
    </border>
    <border diagonalUp="false" diagonalDown="false">
      <left style="thin">
        <color rgb="FFADB9CA"/>
      </left>
      <right style="thin">
        <color rgb="FFFFFFFF"/>
      </right>
      <top/>
      <bottom/>
      <diagonal/>
    </border>
    <border diagonalUp="false" diagonalDown="false">
      <left style="thin">
        <color rgb="FFFFFFFF"/>
      </left>
      <right style="thin">
        <color rgb="FFADB9CA"/>
      </right>
      <top/>
      <bottom/>
      <diagonal/>
    </border>
    <border diagonalUp="false" diagonalDown="false">
      <left style="thin">
        <color rgb="FFADB9CA"/>
      </left>
      <right style="thin">
        <color rgb="FFADB9CA"/>
      </right>
      <top/>
      <bottom/>
      <diagonal/>
    </border>
    <border diagonalUp="false" diagonalDown="false">
      <left style="thin">
        <color rgb="FFADB9CA"/>
      </left>
      <right style="thin">
        <color rgb="FFADB9CA"/>
      </right>
      <top/>
      <bottom style="thin">
        <color rgb="FFADB9CA"/>
      </bottom>
      <diagonal/>
    </border>
    <border diagonalUp="false" diagonalDown="false">
      <left style="thin">
        <color rgb="FFADB9CA"/>
      </left>
      <right style="thin">
        <color rgb="FFADB9CA"/>
      </right>
      <top style="thin">
        <color rgb="FFADB9CA"/>
      </top>
      <bottom/>
      <diagonal/>
    </border>
    <border diagonalUp="false" diagonalDown="false">
      <left/>
      <right/>
      <top style="thin">
        <color rgb="FFADB9CA"/>
      </top>
      <bottom/>
      <diagonal/>
    </border>
    <border diagonalUp="false" diagonalDown="false">
      <left/>
      <right style="thin">
        <color rgb="FFADB9CA"/>
      </right>
      <top/>
      <bottom/>
      <diagonal/>
    </border>
    <border diagonalUp="false" diagonalDown="false">
      <left/>
      <right/>
      <top/>
      <bottom style="thin">
        <color rgb="FFADB9CA"/>
      </bottom>
      <diagonal/>
    </border>
    <border diagonalUp="false" diagonalDown="false">
      <left/>
      <right style="thin">
        <color rgb="FFADB9CA"/>
      </right>
      <top/>
      <bottom style="thin">
        <color rgb="FFADB9CA"/>
      </bottom>
      <diagonal/>
    </border>
  </borders>
  <cellStyleXfs count="2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1" applyFont="true" applyBorder="true" applyAlignment="true" applyProtection="false">
      <alignment horizontal="left" vertical="top" textRotation="0" wrapText="true" indent="1" shrinkToFit="false"/>
    </xf>
    <xf numFmtId="164" fontId="0" fillId="0" borderId="2" applyFont="true" applyBorder="true" applyAlignment="true" applyProtection="false">
      <alignment horizontal="left" vertical="center" textRotation="0" wrapText="true" indent="1" shrinkToFit="false"/>
    </xf>
    <xf numFmtId="165" fontId="5" fillId="0" borderId="3" applyFont="true" applyBorder="true" applyAlignment="true" applyProtection="false">
      <alignment horizontal="left" vertical="center" textRotation="0" wrapText="true" indent="1" shrinkToFit="false"/>
    </xf>
    <xf numFmtId="164" fontId="4" fillId="0" borderId="0" applyFont="true" applyBorder="true" applyAlignment="true" applyProtection="false">
      <alignment horizontal="left" vertical="top" textRotation="0" wrapText="true" indent="1" shrinkToFit="false"/>
    </xf>
    <xf numFmtId="164" fontId="7" fillId="2" borderId="0" applyFont="true" applyBorder="false" applyAlignment="true" applyProtection="false">
      <alignment horizontal="center" vertical="bottom" textRotation="0" wrapText="false" indent="0" shrinkToFit="false"/>
    </xf>
    <xf numFmtId="164" fontId="9" fillId="0" borderId="0" applyFont="true" applyBorder="true" applyAlignment="true" applyProtection="false">
      <alignment horizontal="left" vertical="bottom" textRotation="0" wrapText="false" indent="15" shrinkToFit="false"/>
    </xf>
    <xf numFmtId="164" fontId="12" fillId="3" borderId="4" applyFont="true" applyBorder="true" applyAlignment="true" applyProtection="false">
      <alignment horizontal="left" vertical="center" textRotation="0" wrapText="false" indent="1" shrinkToFit="false"/>
    </xf>
    <xf numFmtId="164" fontId="12" fillId="2" borderId="4" applyFont="true" applyBorder="true" applyAlignment="true" applyProtection="false">
      <alignment horizontal="left" vertical="bottom" textRotation="0" wrapText="false" indent="1" shrinkToFit="false"/>
    </xf>
  </cellStyleXfs>
  <cellXfs count="14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0" xfId="2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0" xfId="2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4" borderId="5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1" fillId="4" borderId="6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1" fillId="4" borderId="6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1" fillId="4" borderId="7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4" fillId="0" borderId="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0" borderId="9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0" borderId="1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9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11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12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13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1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13" xfId="2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0" borderId="0" xfId="2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8" fillId="0" borderId="0" xfId="2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8" fillId="0" borderId="0" xfId="2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5" borderId="15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5" borderId="6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5" borderId="6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5" borderId="16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3" fillId="0" borderId="17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17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7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1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19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6" borderId="2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7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8" borderId="17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9" borderId="2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1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3" fillId="0" borderId="18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7" fontId="10" fillId="0" borderId="21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0" fillId="0" borderId="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0" fillId="0" borderId="22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23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2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23" xfId="2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0" fillId="11" borderId="25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11" borderId="6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11" borderId="6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11" borderId="26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3" fillId="0" borderId="2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8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10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27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2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6" fillId="7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3" fillId="0" borderId="27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0" fillId="0" borderId="2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0" fillId="0" borderId="29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0" fillId="0" borderId="3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3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3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31" xfId="2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0" fillId="4" borderId="5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4" borderId="6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4" borderId="6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4" borderId="7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3" fillId="0" borderId="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8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9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1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1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8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3" fillId="0" borderId="9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0" fillId="0" borderId="8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0" fillId="0" borderId="11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0" fillId="0" borderId="12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3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3" xfId="2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0" borderId="3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0" borderId="3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33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7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8" borderId="3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3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0" borderId="35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0" borderId="36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4" fillId="0" borderId="35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7" fontId="11" fillId="0" borderId="37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1" fillId="0" borderId="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1" fillId="0" borderId="38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34" xfId="2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0" fillId="12" borderId="39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12" borderId="6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12" borderId="6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12" borderId="40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3" fillId="0" borderId="4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8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4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4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4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10" borderId="4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10" borderId="4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8" fillId="13" borderId="4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7" fillId="14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3" fillId="0" borderId="42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1" fillId="0" borderId="4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1" fillId="0" borderId="44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1" fillId="0" borderId="45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46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47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46" xfId="2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15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1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1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8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9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0" fillId="16" borderId="50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16" borderId="6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16" borderId="6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0" fillId="16" borderId="51" xfId="2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3" fillId="0" borderId="5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8" borderId="53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53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54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0" borderId="55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3" fillId="0" borderId="54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7" fontId="10" fillId="0" borderId="56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57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58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5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5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8" borderId="5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13" borderId="4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0" fillId="0" borderId="56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8" borderId="3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8" borderId="8" xfId="20" applyFont="true" applyBorder="true" applyAlignment="true" applyProtection="true">
      <alignment horizontal="center" vertical="center" textRotation="0" wrapText="true" indent="0" shrinkToFit="false"/>
      <protection locked="true" hidden="false"/>
    </xf>
  </cellXfs>
  <cellStyles count="1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étail jour" xfId="20"/>
    <cellStyle name="En-tête de notes" xfId="21"/>
    <cellStyle name="Jour" xfId="22"/>
    <cellStyle name="Notes" xfId="23"/>
    <cellStyle name="Excel Built-in Title" xfId="24"/>
    <cellStyle name="Excel Built-in Heading 1" xfId="25"/>
    <cellStyle name="Excel Built-in Heading 2" xfId="26"/>
    <cellStyle name="Excel Built-in Heading 3" xfId="27"/>
  </cellStyles>
  <dxfs count="82"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6000"/>
      <rgbColor rgb="FF800080"/>
      <rgbColor rgb="FF008080"/>
      <rgbColor rgb="FFADB9CA"/>
      <rgbColor rgb="FF808080"/>
      <rgbColor rgb="FFD0CECE"/>
      <rgbColor rgb="FF993366"/>
      <rgbColor rgb="FFF7D1D5"/>
      <rgbColor rgb="FFDBDBDB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9D9D9"/>
      <rgbColor rgb="FFC5E0B4"/>
      <rgbColor rgb="FFFFD966"/>
      <rgbColor rgb="FF9DC3E6"/>
      <rgbColor rgb="FFFFA6A6"/>
      <rgbColor rgb="FFB4C7E7"/>
      <rgbColor rgb="FFF8CBAD"/>
      <rgbColor rgb="FF2E75B6"/>
      <rgbColor rgb="FF33CCCC"/>
      <rgbColor rgb="FF99CC00"/>
      <rgbColor rgb="FFFFCC00"/>
      <rgbColor rgb="FFFF9900"/>
      <rgbColor rgb="FFC55A11"/>
      <rgbColor rgb="FF666699"/>
      <rgbColor rgb="FF969696"/>
      <rgbColor rgb="FF003366"/>
      <rgbColor rgb="FF00A933"/>
      <rgbColor rgb="FF0D0D0D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4.png"/><Relationship Id="rId2" Type="http://schemas.openxmlformats.org/officeDocument/2006/relationships/image" Target="../media/image15.png"/><Relationship Id="rId3" Type="http://schemas.openxmlformats.org/officeDocument/2006/relationships/image" Target="../media/image16.png"/><Relationship Id="rId4" Type="http://schemas.openxmlformats.org/officeDocument/2006/relationships/image" Target="../media/image17.png"/><Relationship Id="rId5" Type="http://schemas.openxmlformats.org/officeDocument/2006/relationships/image" Target="../media/image18.png"/><Relationship Id="rId6" Type="http://schemas.openxmlformats.org/officeDocument/2006/relationships/image" Target="../media/image19.png"/><Relationship Id="rId7" Type="http://schemas.openxmlformats.org/officeDocument/2006/relationships/image" Target="../media/image20.png"/><Relationship Id="rId8" Type="http://schemas.openxmlformats.org/officeDocument/2006/relationships/image" Target="../media/image21.png"/><Relationship Id="rId9" Type="http://schemas.openxmlformats.org/officeDocument/2006/relationships/image" Target="../media/image22.png"/><Relationship Id="rId10" Type="http://schemas.openxmlformats.org/officeDocument/2006/relationships/image" Target="../media/image23.png"/><Relationship Id="rId11" Type="http://schemas.openxmlformats.org/officeDocument/2006/relationships/image" Target="../media/image24.png"/><Relationship Id="rId12" Type="http://schemas.openxmlformats.org/officeDocument/2006/relationships/image" Target="../media/image2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644400</xdr:colOff>
      <xdr:row>1</xdr:row>
      <xdr:rowOff>1205640</xdr:rowOff>
    </xdr:from>
    <xdr:to>
      <xdr:col>4</xdr:col>
      <xdr:colOff>755280</xdr:colOff>
      <xdr:row>8</xdr:row>
      <xdr:rowOff>124560</xdr:rowOff>
    </xdr:to>
    <xdr:pic>
      <xdr:nvPicPr>
        <xdr:cNvPr id="0" name="Image 20" descr=""/>
        <xdr:cNvPicPr/>
      </xdr:nvPicPr>
      <xdr:blipFill>
        <a:blip r:embed="rId1"/>
        <a:stretch/>
      </xdr:blipFill>
      <xdr:spPr>
        <a:xfrm rot="20653200">
          <a:off x="3608640" y="1091880"/>
          <a:ext cx="1429920" cy="1766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1185480</xdr:colOff>
      <xdr:row>23</xdr:row>
      <xdr:rowOff>58680</xdr:rowOff>
    </xdr:from>
    <xdr:to>
      <xdr:col>6</xdr:col>
      <xdr:colOff>1296000</xdr:colOff>
      <xdr:row>26</xdr:row>
      <xdr:rowOff>196920</xdr:rowOff>
    </xdr:to>
    <xdr:pic>
      <xdr:nvPicPr>
        <xdr:cNvPr id="1" name="Image 21" descr=""/>
        <xdr:cNvPicPr/>
      </xdr:nvPicPr>
      <xdr:blipFill>
        <a:blip r:embed="rId2"/>
        <a:stretch/>
      </xdr:blipFill>
      <xdr:spPr>
        <a:xfrm rot="2497800">
          <a:off x="5807160" y="7653600"/>
          <a:ext cx="1429200" cy="1766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1201320</xdr:colOff>
      <xdr:row>45</xdr:row>
      <xdr:rowOff>663120</xdr:rowOff>
    </xdr:from>
    <xdr:to>
      <xdr:col>5</xdr:col>
      <xdr:colOff>1311840</xdr:colOff>
      <xdr:row>50</xdr:row>
      <xdr:rowOff>191880</xdr:rowOff>
    </xdr:to>
    <xdr:pic>
      <xdr:nvPicPr>
        <xdr:cNvPr id="2" name="Image 22" descr=""/>
        <xdr:cNvPicPr/>
      </xdr:nvPicPr>
      <xdr:blipFill>
        <a:blip r:embed="rId3"/>
        <a:stretch/>
      </xdr:blipFill>
      <xdr:spPr>
        <a:xfrm rot="21150600">
          <a:off x="5380200" y="15135480"/>
          <a:ext cx="1429560" cy="1766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1126440</xdr:colOff>
      <xdr:row>93</xdr:row>
      <xdr:rowOff>915480</xdr:rowOff>
    </xdr:from>
    <xdr:to>
      <xdr:col>3</xdr:col>
      <xdr:colOff>1237320</xdr:colOff>
      <xdr:row>99</xdr:row>
      <xdr:rowOff>139320</xdr:rowOff>
    </xdr:to>
    <xdr:pic>
      <xdr:nvPicPr>
        <xdr:cNvPr id="3" name="Image 24" descr=""/>
        <xdr:cNvPicPr/>
      </xdr:nvPicPr>
      <xdr:blipFill>
        <a:blip r:embed="rId4"/>
        <a:stretch/>
      </xdr:blipFill>
      <xdr:spPr>
        <a:xfrm rot="20914200">
          <a:off x="2719440" y="31083480"/>
          <a:ext cx="1429560" cy="1766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334800</xdr:colOff>
      <xdr:row>120</xdr:row>
      <xdr:rowOff>143640</xdr:rowOff>
    </xdr:from>
    <xdr:to>
      <xdr:col>5</xdr:col>
      <xdr:colOff>443520</xdr:colOff>
      <xdr:row>125</xdr:row>
      <xdr:rowOff>92880</xdr:rowOff>
    </xdr:to>
    <xdr:pic>
      <xdr:nvPicPr>
        <xdr:cNvPr id="4" name="Image 25" descr=""/>
        <xdr:cNvPicPr/>
      </xdr:nvPicPr>
      <xdr:blipFill>
        <a:blip r:embed="rId5"/>
        <a:stretch/>
      </xdr:blipFill>
      <xdr:spPr>
        <a:xfrm rot="709800">
          <a:off x="4208400" y="39542400"/>
          <a:ext cx="1427760" cy="176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93240</xdr:colOff>
      <xdr:row>143</xdr:row>
      <xdr:rowOff>216720</xdr:rowOff>
    </xdr:from>
    <xdr:to>
      <xdr:col>7</xdr:col>
      <xdr:colOff>421920</xdr:colOff>
      <xdr:row>147</xdr:row>
      <xdr:rowOff>1119240</xdr:rowOff>
    </xdr:to>
    <xdr:pic>
      <xdr:nvPicPr>
        <xdr:cNvPr id="5" name="Image 26" descr=""/>
        <xdr:cNvPicPr/>
      </xdr:nvPicPr>
      <xdr:blipFill>
        <a:blip r:embed="rId6"/>
        <a:stretch/>
      </xdr:blipFill>
      <xdr:spPr>
        <a:xfrm rot="3012600">
          <a:off x="5908680" y="47118960"/>
          <a:ext cx="1647720" cy="1550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1132920</xdr:colOff>
      <xdr:row>185</xdr:row>
      <xdr:rowOff>114120</xdr:rowOff>
    </xdr:from>
    <xdr:to>
      <xdr:col>3</xdr:col>
      <xdr:colOff>26280</xdr:colOff>
      <xdr:row>190</xdr:row>
      <xdr:rowOff>129240</xdr:rowOff>
    </xdr:to>
    <xdr:pic>
      <xdr:nvPicPr>
        <xdr:cNvPr id="6" name="Image 27" descr=""/>
        <xdr:cNvPicPr/>
      </xdr:nvPicPr>
      <xdr:blipFill>
        <a:blip r:embed="rId7"/>
        <a:stretch/>
      </xdr:blipFill>
      <xdr:spPr>
        <a:xfrm rot="18206400">
          <a:off x="1548720" y="59239440"/>
          <a:ext cx="1531080" cy="154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79200</xdr:colOff>
      <xdr:row>193</xdr:row>
      <xdr:rowOff>1060560</xdr:rowOff>
    </xdr:from>
    <xdr:to>
      <xdr:col>5</xdr:col>
      <xdr:colOff>189720</xdr:colOff>
      <xdr:row>199</xdr:row>
      <xdr:rowOff>276840</xdr:rowOff>
    </xdr:to>
    <xdr:pic>
      <xdr:nvPicPr>
        <xdr:cNvPr id="7" name="Image 28" descr=""/>
        <xdr:cNvPicPr/>
      </xdr:nvPicPr>
      <xdr:blipFill>
        <a:blip r:embed="rId8"/>
        <a:stretch/>
      </xdr:blipFill>
      <xdr:spPr>
        <a:xfrm rot="20536800">
          <a:off x="4384440" y="63170640"/>
          <a:ext cx="1429560" cy="176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687960</xdr:colOff>
      <xdr:row>214</xdr:row>
      <xdr:rowOff>23760</xdr:rowOff>
    </xdr:from>
    <xdr:to>
      <xdr:col>6</xdr:col>
      <xdr:colOff>917280</xdr:colOff>
      <xdr:row>218</xdr:row>
      <xdr:rowOff>39960</xdr:rowOff>
    </xdr:to>
    <xdr:pic>
      <xdr:nvPicPr>
        <xdr:cNvPr id="8" name="Image 29" descr=""/>
        <xdr:cNvPicPr/>
      </xdr:nvPicPr>
      <xdr:blipFill>
        <a:blip r:embed="rId9"/>
        <a:stretch/>
      </xdr:blipFill>
      <xdr:spPr>
        <a:xfrm rot="2079000">
          <a:off x="5436720" y="69838920"/>
          <a:ext cx="1548000" cy="176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1264680</xdr:colOff>
      <xdr:row>238</xdr:row>
      <xdr:rowOff>27000</xdr:rowOff>
    </xdr:from>
    <xdr:to>
      <xdr:col>5</xdr:col>
      <xdr:colOff>55800</xdr:colOff>
      <xdr:row>242</xdr:row>
      <xdr:rowOff>52560</xdr:rowOff>
    </xdr:to>
    <xdr:pic>
      <xdr:nvPicPr>
        <xdr:cNvPr id="9" name="Image 30" descr=""/>
        <xdr:cNvPicPr/>
      </xdr:nvPicPr>
      <xdr:blipFill>
        <a:blip r:embed="rId10"/>
        <a:stretch/>
      </xdr:blipFill>
      <xdr:spPr>
        <a:xfrm rot="485400">
          <a:off x="3884040" y="77518440"/>
          <a:ext cx="1429200" cy="176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987480</xdr:colOff>
      <xdr:row>267</xdr:row>
      <xdr:rowOff>29880</xdr:rowOff>
    </xdr:from>
    <xdr:to>
      <xdr:col>5</xdr:col>
      <xdr:colOff>1200240</xdr:colOff>
      <xdr:row>272</xdr:row>
      <xdr:rowOff>47160</xdr:rowOff>
    </xdr:to>
    <xdr:pic>
      <xdr:nvPicPr>
        <xdr:cNvPr id="10" name="Image 31" descr=""/>
        <xdr:cNvPicPr/>
      </xdr:nvPicPr>
      <xdr:blipFill>
        <a:blip r:embed="rId11"/>
        <a:stretch/>
      </xdr:blipFill>
      <xdr:spPr>
        <a:xfrm rot="17749800">
          <a:off x="5323320" y="86256360"/>
          <a:ext cx="1531800" cy="1550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379080</xdr:colOff>
      <xdr:row>67</xdr:row>
      <xdr:rowOff>1033560</xdr:rowOff>
    </xdr:from>
    <xdr:to>
      <xdr:col>5</xdr:col>
      <xdr:colOff>708120</xdr:colOff>
      <xdr:row>73</xdr:row>
      <xdr:rowOff>38520</xdr:rowOff>
    </xdr:to>
    <xdr:pic>
      <xdr:nvPicPr>
        <xdr:cNvPr id="11" name="Image 24" descr=""/>
        <xdr:cNvPicPr/>
      </xdr:nvPicPr>
      <xdr:blipFill>
        <a:blip r:embed="rId12"/>
        <a:stretch/>
      </xdr:blipFill>
      <xdr:spPr>
        <a:xfrm rot="3330600">
          <a:off x="3453480" y="23236200"/>
          <a:ext cx="1648080" cy="1548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379800</xdr:colOff>
      <xdr:row>93</xdr:row>
      <xdr:rowOff>1033200</xdr:rowOff>
    </xdr:from>
    <xdr:to>
      <xdr:col>5</xdr:col>
      <xdr:colOff>708840</xdr:colOff>
      <xdr:row>99</xdr:row>
      <xdr:rowOff>38520</xdr:rowOff>
    </xdr:to>
    <xdr:pic>
      <xdr:nvPicPr>
        <xdr:cNvPr id="12" name="Image 24" descr=""/>
        <xdr:cNvPicPr/>
      </xdr:nvPicPr>
      <xdr:blipFill>
        <a:blip r:embed="rId13"/>
        <a:stretch/>
      </xdr:blipFill>
      <xdr:spPr>
        <a:xfrm rot="3330600">
          <a:off x="3454200" y="31703760"/>
          <a:ext cx="1648080" cy="1548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245880</xdr:colOff>
      <xdr:row>1</xdr:row>
      <xdr:rowOff>1214280</xdr:rowOff>
    </xdr:to>
    <xdr:pic>
      <xdr:nvPicPr>
        <xdr:cNvPr id="13" name="Image_1" descr=""/>
        <xdr:cNvPicPr/>
      </xdr:nvPicPr>
      <xdr:blipFill>
        <a:blip r:embed="rId1"/>
        <a:stretch/>
      </xdr:blipFill>
      <xdr:spPr>
        <a:xfrm>
          <a:off x="113400" y="114120"/>
          <a:ext cx="4314240" cy="121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</xdr:row>
      <xdr:rowOff>1390680</xdr:rowOff>
    </xdr:from>
    <xdr:to>
      <xdr:col>2</xdr:col>
      <xdr:colOff>245880</xdr:colOff>
      <xdr:row>2</xdr:row>
      <xdr:rowOff>1214280</xdr:rowOff>
    </xdr:to>
    <xdr:pic>
      <xdr:nvPicPr>
        <xdr:cNvPr id="14" name="Image_2" descr=""/>
        <xdr:cNvPicPr/>
      </xdr:nvPicPr>
      <xdr:blipFill>
        <a:blip r:embed="rId2"/>
        <a:stretch/>
      </xdr:blipFill>
      <xdr:spPr>
        <a:xfrm>
          <a:off x="113400" y="150480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10440</xdr:colOff>
      <xdr:row>3</xdr:row>
      <xdr:rowOff>0</xdr:rowOff>
    </xdr:from>
    <xdr:to>
      <xdr:col>2</xdr:col>
      <xdr:colOff>245880</xdr:colOff>
      <xdr:row>3</xdr:row>
      <xdr:rowOff>1210320</xdr:rowOff>
    </xdr:to>
    <xdr:pic>
      <xdr:nvPicPr>
        <xdr:cNvPr id="15" name="Image_3" descr=""/>
        <xdr:cNvPicPr/>
      </xdr:nvPicPr>
      <xdr:blipFill>
        <a:blip r:embed="rId3"/>
        <a:stretch/>
      </xdr:blipFill>
      <xdr:spPr>
        <a:xfrm>
          <a:off x="123840" y="2910600"/>
          <a:ext cx="4303800" cy="121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1390680</xdr:rowOff>
    </xdr:from>
    <xdr:to>
      <xdr:col>2</xdr:col>
      <xdr:colOff>245880</xdr:colOff>
      <xdr:row>4</xdr:row>
      <xdr:rowOff>1214280</xdr:rowOff>
    </xdr:to>
    <xdr:pic>
      <xdr:nvPicPr>
        <xdr:cNvPr id="16" name="Image_4" descr=""/>
        <xdr:cNvPicPr/>
      </xdr:nvPicPr>
      <xdr:blipFill>
        <a:blip r:embed="rId4"/>
        <a:stretch/>
      </xdr:blipFill>
      <xdr:spPr>
        <a:xfrm>
          <a:off x="113400" y="430128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4</xdr:row>
      <xdr:rowOff>1390680</xdr:rowOff>
    </xdr:from>
    <xdr:to>
      <xdr:col>2</xdr:col>
      <xdr:colOff>245880</xdr:colOff>
      <xdr:row>5</xdr:row>
      <xdr:rowOff>1214280</xdr:rowOff>
    </xdr:to>
    <xdr:pic>
      <xdr:nvPicPr>
        <xdr:cNvPr id="17" name="Image_5" descr=""/>
        <xdr:cNvPicPr/>
      </xdr:nvPicPr>
      <xdr:blipFill>
        <a:blip r:embed="rId5"/>
        <a:stretch/>
      </xdr:blipFill>
      <xdr:spPr>
        <a:xfrm>
          <a:off x="113400" y="569952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5</xdr:row>
      <xdr:rowOff>1390680</xdr:rowOff>
    </xdr:from>
    <xdr:to>
      <xdr:col>2</xdr:col>
      <xdr:colOff>245880</xdr:colOff>
      <xdr:row>6</xdr:row>
      <xdr:rowOff>1214280</xdr:rowOff>
    </xdr:to>
    <xdr:pic>
      <xdr:nvPicPr>
        <xdr:cNvPr id="18" name="Image_6" descr=""/>
        <xdr:cNvPicPr/>
      </xdr:nvPicPr>
      <xdr:blipFill>
        <a:blip r:embed="rId6"/>
        <a:stretch/>
      </xdr:blipFill>
      <xdr:spPr>
        <a:xfrm>
          <a:off x="113400" y="709776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245880</xdr:colOff>
      <xdr:row>7</xdr:row>
      <xdr:rowOff>1214280</xdr:rowOff>
    </xdr:to>
    <xdr:pic>
      <xdr:nvPicPr>
        <xdr:cNvPr id="19" name="Image_7" descr=""/>
        <xdr:cNvPicPr/>
      </xdr:nvPicPr>
      <xdr:blipFill>
        <a:blip r:embed="rId7"/>
        <a:stretch/>
      </xdr:blipFill>
      <xdr:spPr>
        <a:xfrm>
          <a:off x="113400" y="8503920"/>
          <a:ext cx="4314240" cy="121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7</xdr:row>
      <xdr:rowOff>1390680</xdr:rowOff>
    </xdr:from>
    <xdr:to>
      <xdr:col>2</xdr:col>
      <xdr:colOff>245880</xdr:colOff>
      <xdr:row>8</xdr:row>
      <xdr:rowOff>1214280</xdr:rowOff>
    </xdr:to>
    <xdr:pic>
      <xdr:nvPicPr>
        <xdr:cNvPr id="20" name="Image_8" descr=""/>
        <xdr:cNvPicPr/>
      </xdr:nvPicPr>
      <xdr:blipFill>
        <a:blip r:embed="rId8"/>
        <a:stretch/>
      </xdr:blipFill>
      <xdr:spPr>
        <a:xfrm>
          <a:off x="113400" y="989460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8</xdr:row>
      <xdr:rowOff>1390680</xdr:rowOff>
    </xdr:from>
    <xdr:to>
      <xdr:col>2</xdr:col>
      <xdr:colOff>245880</xdr:colOff>
      <xdr:row>9</xdr:row>
      <xdr:rowOff>1214280</xdr:rowOff>
    </xdr:to>
    <xdr:pic>
      <xdr:nvPicPr>
        <xdr:cNvPr id="21" name="Image_9" descr=""/>
        <xdr:cNvPicPr/>
      </xdr:nvPicPr>
      <xdr:blipFill>
        <a:blip r:embed="rId9"/>
        <a:stretch/>
      </xdr:blipFill>
      <xdr:spPr>
        <a:xfrm>
          <a:off x="113400" y="1129284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9</xdr:row>
      <xdr:rowOff>1390680</xdr:rowOff>
    </xdr:from>
    <xdr:to>
      <xdr:col>2</xdr:col>
      <xdr:colOff>245880</xdr:colOff>
      <xdr:row>10</xdr:row>
      <xdr:rowOff>1214280</xdr:rowOff>
    </xdr:to>
    <xdr:pic>
      <xdr:nvPicPr>
        <xdr:cNvPr id="22" name="Image_10" descr=""/>
        <xdr:cNvPicPr/>
      </xdr:nvPicPr>
      <xdr:blipFill>
        <a:blip r:embed="rId10"/>
        <a:stretch/>
      </xdr:blipFill>
      <xdr:spPr>
        <a:xfrm>
          <a:off x="113400" y="1269108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245880</xdr:colOff>
      <xdr:row>11</xdr:row>
      <xdr:rowOff>1214280</xdr:rowOff>
    </xdr:to>
    <xdr:pic>
      <xdr:nvPicPr>
        <xdr:cNvPr id="23" name="Image_11" descr=""/>
        <xdr:cNvPicPr/>
      </xdr:nvPicPr>
      <xdr:blipFill>
        <a:blip r:embed="rId11"/>
        <a:stretch/>
      </xdr:blipFill>
      <xdr:spPr>
        <a:xfrm>
          <a:off x="113400" y="14096880"/>
          <a:ext cx="4314240" cy="121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245880</xdr:colOff>
      <xdr:row>12</xdr:row>
      <xdr:rowOff>1214280</xdr:rowOff>
    </xdr:to>
    <xdr:pic>
      <xdr:nvPicPr>
        <xdr:cNvPr id="24" name="Image_12" descr=""/>
        <xdr:cNvPicPr/>
      </xdr:nvPicPr>
      <xdr:blipFill>
        <a:blip r:embed="rId12"/>
        <a:stretch/>
      </xdr:blipFill>
      <xdr:spPr>
        <a:xfrm>
          <a:off x="113400" y="15495120"/>
          <a:ext cx="4314240" cy="12142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282"/>
  <sheetViews>
    <sheetView showFormulas="false" showGridLines="false" showRowColHeaders="true" showZeros="true" rightToLeft="false" tabSelected="true" showOutlineSymbols="true" defaultGridColor="true" view="normal" topLeftCell="A150" colorId="64" zoomScale="100" zoomScaleNormal="100" zoomScalePageLayoutView="100" workbookViewId="0">
      <selection pane="topLeft" activeCell="F161" activeCellId="0" sqref="F161"/>
    </sheetView>
  </sheetViews>
  <sheetFormatPr defaultRowHeight="14.25" zeroHeight="false" outlineLevelRow="0" outlineLevelCol="0"/>
  <cols>
    <col collapsed="false" customWidth="true" hidden="false" outlineLevel="0" max="1" min="1" style="1" width="1.63"/>
    <col collapsed="false" customWidth="true" hidden="false" outlineLevel="0" max="8" min="2" style="1" width="18.89"/>
    <col collapsed="false" customWidth="true" hidden="false" outlineLevel="0" max="9" min="9" style="1" width="1.63"/>
    <col collapsed="false" customWidth="true" hidden="false" outlineLevel="0" max="13" min="10" style="1" width="8.76"/>
    <col collapsed="false" customWidth="true" hidden="false" outlineLevel="0" max="14" min="14" style="1" width="6.76"/>
    <col collapsed="false" customWidth="true" hidden="false" outlineLevel="0" max="1025" min="15" style="1" width="8.76"/>
  </cols>
  <sheetData>
    <row r="1" customFormat="false" ht="9" hidden="false" customHeight="true" outlineLevel="0" collapsed="false">
      <c r="A1" s="1" t="s">
        <v>0</v>
      </c>
      <c r="I1" s="1" t="s">
        <v>0</v>
      </c>
    </row>
    <row r="2" customFormat="false" ht="95.25" hidden="false" customHeight="true" outlineLevel="0" collapsed="false">
      <c r="B2" s="2" t="n">
        <v>2023</v>
      </c>
      <c r="C2" s="3" t="s">
        <v>1</v>
      </c>
      <c r="D2" s="3"/>
    </row>
    <row r="3" customFormat="false" ht="9" hidden="false" customHeight="true" outlineLevel="0" collapsed="false"/>
    <row r="4" s="4" customFormat="true" ht="24" hidden="false" customHeight="true" outlineLevel="0" collapsed="false">
      <c r="B4" s="5" t="s">
        <v>2</v>
      </c>
      <c r="C4" s="6" t="str">
        <f aca="false">(TEXT(C5,"jjjj"))</f>
        <v>mardi</v>
      </c>
      <c r="D4" s="7" t="str">
        <f aca="false">TEXT(D5,"jjjj")</f>
        <v>mercredi</v>
      </c>
      <c r="E4" s="6" t="str">
        <f aca="false">TEXT(E5,"jjjj")</f>
        <v>jeudi</v>
      </c>
      <c r="F4" s="7" t="str">
        <f aca="false">TEXT(F5,"jjjj")</f>
        <v>vendredi</v>
      </c>
      <c r="G4" s="6" t="str">
        <f aca="false">TEXT(G5,"jjjj")</f>
        <v>samedi</v>
      </c>
      <c r="H4" s="8" t="str">
        <f aca="false">(TEXT(H5,"jjjj"))</f>
        <v>dimanche</v>
      </c>
    </row>
    <row r="5" s="9" customFormat="true" ht="24" hidden="false" customHeight="true" outlineLevel="0" collapsed="false">
      <c r="B5" s="10" t="n">
        <f aca="false" t="array" ref="B5:H5">Jours+1+DATE(Calendrier1an,OptionCalendrier1mois,1)-WEEKDAY(DATE(Calendrier1an,OptionCalendrier1mois,1),OptionJoursemaine)</f>
        <v>44921</v>
      </c>
      <c r="C5" s="11" t="n">
        <v>44922</v>
      </c>
      <c r="D5" s="10" t="n">
        <v>44923</v>
      </c>
      <c r="E5" s="11" t="n">
        <v>44924</v>
      </c>
      <c r="F5" s="10" t="n">
        <v>44925</v>
      </c>
      <c r="G5" s="11" t="n">
        <v>44926</v>
      </c>
      <c r="H5" s="10" t="n">
        <v>44927</v>
      </c>
    </row>
    <row r="6" s="9" customFormat="true" ht="24" hidden="false" customHeight="true" outlineLevel="0" collapsed="false">
      <c r="B6" s="12"/>
      <c r="C6" s="13"/>
      <c r="D6" s="12"/>
      <c r="E6" s="13"/>
      <c r="F6" s="12"/>
      <c r="G6" s="13"/>
      <c r="H6" s="12"/>
    </row>
    <row r="7" s="9" customFormat="true" ht="24" hidden="false" customHeight="true" outlineLevel="0" collapsed="false">
      <c r="B7" s="12"/>
      <c r="C7" s="13"/>
      <c r="D7" s="12"/>
      <c r="E7" s="13"/>
      <c r="F7" s="12"/>
      <c r="G7" s="13"/>
      <c r="H7" s="12"/>
    </row>
    <row r="8" s="9" customFormat="true" ht="24" hidden="false" customHeight="true" outlineLevel="0" collapsed="false">
      <c r="B8" s="14" t="n">
        <f aca="false" t="array" ref="B8:H8">Jours+8+DATE(Calendrier1an,OptionCalendrier1mois,1)-WEEKDAY(DATE(Calendrier1an,OptionCalendrier1mois,1),OptionJoursemaine)</f>
        <v>44928</v>
      </c>
      <c r="C8" s="15" t="n">
        <v>44929</v>
      </c>
      <c r="D8" s="14" t="n">
        <v>44930</v>
      </c>
      <c r="E8" s="15" t="n">
        <v>44931</v>
      </c>
      <c r="F8" s="14" t="n">
        <v>44932</v>
      </c>
      <c r="G8" s="15" t="n">
        <v>44933</v>
      </c>
      <c r="H8" s="14" t="n">
        <v>44934</v>
      </c>
    </row>
    <row r="9" s="9" customFormat="true" ht="24" hidden="false" customHeight="true" outlineLevel="0" collapsed="false">
      <c r="B9" s="12"/>
      <c r="C9" s="13"/>
      <c r="D9" s="12"/>
      <c r="E9" s="13"/>
      <c r="F9" s="12"/>
      <c r="G9" s="13"/>
      <c r="H9" s="12"/>
    </row>
    <row r="10" s="9" customFormat="true" ht="24" hidden="false" customHeight="true" outlineLevel="0" collapsed="false">
      <c r="B10" s="12"/>
      <c r="C10" s="13"/>
      <c r="D10" s="12"/>
      <c r="E10" s="13"/>
      <c r="F10" s="12"/>
      <c r="G10" s="13"/>
      <c r="H10" s="12"/>
    </row>
    <row r="11" s="9" customFormat="true" ht="24" hidden="false" customHeight="true" outlineLevel="0" collapsed="false">
      <c r="B11" s="14" t="n">
        <f aca="false" t="array" ref="B11:H11">Jours+15+DATE(Calendrier1an,OptionCalendrier1mois,1)-WEEKDAY(DATE(Calendrier1an,OptionCalendrier1mois,1),OptionJoursemaine)</f>
        <v>44935</v>
      </c>
      <c r="C11" s="15" t="n">
        <v>44936</v>
      </c>
      <c r="D11" s="14" t="n">
        <v>44937</v>
      </c>
      <c r="E11" s="15" t="n">
        <v>44938</v>
      </c>
      <c r="F11" s="14" t="n">
        <v>44939</v>
      </c>
      <c r="G11" s="15" t="n">
        <v>44940</v>
      </c>
      <c r="H11" s="14" t="n">
        <v>44941</v>
      </c>
    </row>
    <row r="12" s="9" customFormat="true" ht="24" hidden="false" customHeight="true" outlineLevel="0" collapsed="false">
      <c r="B12" s="12"/>
      <c r="C12" s="13"/>
      <c r="D12" s="12"/>
      <c r="E12" s="13"/>
      <c r="F12" s="12"/>
      <c r="G12" s="13"/>
      <c r="H12" s="12"/>
    </row>
    <row r="13" s="9" customFormat="true" ht="24" hidden="false" customHeight="true" outlineLevel="0" collapsed="false">
      <c r="B13" s="12"/>
      <c r="C13" s="13"/>
      <c r="D13" s="12"/>
      <c r="E13" s="13"/>
      <c r="F13" s="12"/>
      <c r="G13" s="13"/>
      <c r="H13" s="12"/>
    </row>
    <row r="14" s="9" customFormat="true" ht="24" hidden="false" customHeight="true" outlineLevel="0" collapsed="false">
      <c r="B14" s="14" t="n">
        <f aca="false" t="array" ref="B14:H14">Jours+22+DATE(Calendrier1an,OptionCalendrier1mois,1)-WEEKDAY(DATE(Calendrier1an,OptionCalendrier1mois,1),OptionJoursemaine)</f>
        <v>44942</v>
      </c>
      <c r="C14" s="15" t="n">
        <v>44943</v>
      </c>
      <c r="D14" s="14" t="n">
        <v>44944</v>
      </c>
      <c r="E14" s="15" t="n">
        <v>44945</v>
      </c>
      <c r="F14" s="14" t="n">
        <v>44946</v>
      </c>
      <c r="G14" s="15" t="n">
        <v>44947</v>
      </c>
      <c r="H14" s="14" t="n">
        <v>44948</v>
      </c>
    </row>
    <row r="15" s="9" customFormat="true" ht="24" hidden="false" customHeight="true" outlineLevel="0" collapsed="false">
      <c r="B15" s="12"/>
      <c r="C15" s="13"/>
      <c r="D15" s="12"/>
      <c r="E15" s="13"/>
      <c r="F15" s="12"/>
      <c r="G15" s="13"/>
      <c r="H15" s="12"/>
    </row>
    <row r="16" s="9" customFormat="true" ht="24" hidden="false" customHeight="true" outlineLevel="0" collapsed="false">
      <c r="B16" s="12"/>
      <c r="C16" s="13"/>
      <c r="D16" s="12"/>
      <c r="E16" s="13"/>
      <c r="F16" s="12"/>
      <c r="G16" s="13"/>
      <c r="H16" s="12"/>
    </row>
    <row r="17" s="9" customFormat="true" ht="24" hidden="false" customHeight="true" outlineLevel="0" collapsed="false">
      <c r="B17" s="14" t="n">
        <f aca="false" t="array" ref="B17:H17">Jours+29+DATE(Calendrier1an,OptionCalendrier1mois,1)-WEEKDAY(DATE(Calendrier1an,OptionCalendrier1mois,1),OptionJoursemaine)</f>
        <v>44949</v>
      </c>
      <c r="C17" s="15" t="n">
        <v>44950</v>
      </c>
      <c r="D17" s="14" t="n">
        <v>44951</v>
      </c>
      <c r="E17" s="15" t="n">
        <v>44952</v>
      </c>
      <c r="F17" s="14" t="n">
        <v>44953</v>
      </c>
      <c r="G17" s="15" t="n">
        <v>44954</v>
      </c>
      <c r="H17" s="14" t="n">
        <v>44955</v>
      </c>
    </row>
    <row r="18" s="9" customFormat="true" ht="24" hidden="false" customHeight="true" outlineLevel="0" collapsed="false">
      <c r="B18" s="12"/>
      <c r="C18" s="13"/>
      <c r="D18" s="12"/>
      <c r="E18" s="13"/>
      <c r="F18" s="12"/>
      <c r="G18" s="13"/>
      <c r="H18" s="12"/>
    </row>
    <row r="19" s="9" customFormat="true" ht="24" hidden="false" customHeight="true" outlineLevel="0" collapsed="false">
      <c r="B19" s="12"/>
      <c r="C19" s="13"/>
      <c r="D19" s="12"/>
      <c r="E19" s="13"/>
      <c r="F19" s="12"/>
      <c r="G19" s="13"/>
      <c r="H19" s="12"/>
    </row>
    <row r="20" s="9" customFormat="true" ht="24" hidden="false" customHeight="true" outlineLevel="0" collapsed="false">
      <c r="B20" s="14" t="n">
        <f aca="false" t="array" ref="B20:C20">Jours+36+DATE(Calendrier1an,OptionCalendrier1mois,1)-WEEKDAY(DATE(Calendrier1an,OptionCalendrier1mois,1),OptionJoursemaine)</f>
        <v>44956</v>
      </c>
      <c r="C20" s="15" t="n">
        <v>44957</v>
      </c>
      <c r="D20" s="16" t="s">
        <v>3</v>
      </c>
      <c r="E20" s="16"/>
      <c r="F20" s="16"/>
      <c r="G20" s="16"/>
      <c r="H20" s="16"/>
    </row>
    <row r="21" s="9" customFormat="true" ht="24" hidden="false" customHeight="true" outlineLevel="0" collapsed="false">
      <c r="B21" s="12"/>
      <c r="C21" s="13"/>
      <c r="D21" s="17"/>
      <c r="E21" s="18"/>
      <c r="F21" s="18"/>
      <c r="G21" s="18"/>
      <c r="H21" s="19"/>
    </row>
    <row r="22" customFormat="false" ht="24" hidden="false" customHeight="true" outlineLevel="0" collapsed="false">
      <c r="B22" s="20"/>
      <c r="C22" s="21"/>
      <c r="D22" s="22"/>
      <c r="E22" s="22"/>
      <c r="F22" s="22"/>
      <c r="G22" s="22"/>
      <c r="H22" s="22"/>
    </row>
    <row r="23" customFormat="false" ht="9" hidden="false" customHeight="true" outlineLevel="0" collapsed="false">
      <c r="B23" s="23"/>
      <c r="C23" s="23"/>
      <c r="D23" s="24"/>
      <c r="E23" s="24"/>
      <c r="F23" s="24"/>
      <c r="G23" s="24"/>
      <c r="H23" s="24"/>
    </row>
    <row r="24" customFormat="false" ht="95.25" hidden="false" customHeight="true" outlineLevel="0" collapsed="false">
      <c r="B24" s="25" t="n">
        <f aca="false">YEAR(DATE(Calendrier1an,OptionCalendrier1mois+1,1))</f>
        <v>2023</v>
      </c>
      <c r="C24" s="26" t="str">
        <f aca="false">TEXT(DATE(Calendrier1an,OptionCalendrier1mois+1,1),"mmmm")</f>
        <v>février</v>
      </c>
      <c r="D24" s="26"/>
    </row>
    <row r="25" customFormat="false" ht="9" hidden="false" customHeight="true" outlineLevel="0" collapsed="false"/>
    <row r="26" s="4" customFormat="true" ht="24" hidden="false" customHeight="true" outlineLevel="0" collapsed="false">
      <c r="B26" s="27" t="str">
        <f aca="false">TEXT(B27,"jjjj")</f>
        <v>lundi</v>
      </c>
      <c r="C26" s="28" t="str">
        <f aca="false">TEXT(C27,"jjjj")</f>
        <v>mardi</v>
      </c>
      <c r="D26" s="29" t="str">
        <f aca="false">TEXT(D27,"jjjj")</f>
        <v>mercredi</v>
      </c>
      <c r="E26" s="28" t="str">
        <f aca="false">TEXT(E27,"jjjj")</f>
        <v>jeudi</v>
      </c>
      <c r="F26" s="29" t="str">
        <f aca="false">TEXT(F27,"jjjj")</f>
        <v>vendredi</v>
      </c>
      <c r="G26" s="28" t="str">
        <f aca="false">TEXT(G27,"jjjj")</f>
        <v>samedi</v>
      </c>
      <c r="H26" s="30" t="str">
        <f aca="false">TEXT(H27,"jjjj")</f>
        <v>dimanche</v>
      </c>
    </row>
    <row r="27" s="9" customFormat="true" ht="24" hidden="false" customHeight="true" outlineLevel="0" collapsed="false">
      <c r="B27" s="31" t="n">
        <f aca="false" t="array" ref="B27:H27">Jours+1+DATE(Calendrier2ans,OptionCalendrier2mois,1)-WEEKDAY(DATE(Calendrier2ans,OptionCalendrier2mois,1),OptionJoursemaine)</f>
        <v>44956</v>
      </c>
      <c r="C27" s="32" t="n">
        <v>44957</v>
      </c>
      <c r="D27" s="31" t="n">
        <v>44958</v>
      </c>
      <c r="E27" s="32" t="n">
        <v>44959</v>
      </c>
      <c r="F27" s="31" t="n">
        <v>44960</v>
      </c>
      <c r="G27" s="32" t="n">
        <v>44961</v>
      </c>
      <c r="H27" s="31" t="n">
        <v>44962</v>
      </c>
    </row>
    <row r="28" s="9" customFormat="true" ht="24" hidden="false" customHeight="true" outlineLevel="0" collapsed="false">
      <c r="B28" s="33"/>
      <c r="C28" s="34"/>
      <c r="D28" s="33"/>
      <c r="E28" s="34"/>
      <c r="F28" s="33"/>
      <c r="G28" s="34"/>
      <c r="H28" s="33"/>
    </row>
    <row r="29" customFormat="false" ht="24" hidden="false" customHeight="true" outlineLevel="0" collapsed="false">
      <c r="B29" s="35"/>
      <c r="C29" s="36"/>
      <c r="D29" s="35"/>
      <c r="E29" s="36"/>
      <c r="F29" s="35"/>
      <c r="G29" s="36"/>
      <c r="H29" s="35"/>
    </row>
    <row r="30" s="9" customFormat="true" ht="24" hidden="false" customHeight="true" outlineLevel="0" collapsed="false">
      <c r="B30" s="37" t="n">
        <f aca="false" t="array" ref="B30:H30">Jours+8+DATE(Calendrier2ans,OptionCalendrier2mois,1)-WEEKDAY(DATE(Calendrier2ans,OptionCalendrier2mois,1),OptionJoursemaine)</f>
        <v>44963</v>
      </c>
      <c r="C30" s="38" t="n">
        <v>44964</v>
      </c>
      <c r="D30" s="37" t="n">
        <v>44965</v>
      </c>
      <c r="E30" s="38" t="n">
        <v>44966</v>
      </c>
      <c r="F30" s="37" t="n">
        <v>44967</v>
      </c>
      <c r="G30" s="38" t="n">
        <v>44968</v>
      </c>
      <c r="H30" s="37" t="n">
        <v>44969</v>
      </c>
    </row>
    <row r="31" s="9" customFormat="true" ht="24" hidden="false" customHeight="true" outlineLevel="0" collapsed="false">
      <c r="B31" s="39" t="s">
        <v>4</v>
      </c>
      <c r="C31" s="39" t="s">
        <v>4</v>
      </c>
      <c r="D31" s="39" t="s">
        <v>4</v>
      </c>
      <c r="E31" s="39" t="s">
        <v>4</v>
      </c>
      <c r="F31" s="39" t="s">
        <v>4</v>
      </c>
      <c r="G31" s="40" t="s">
        <v>5</v>
      </c>
      <c r="H31" s="40" t="s">
        <v>5</v>
      </c>
    </row>
    <row r="32" customFormat="false" ht="24" hidden="false" customHeight="true" outlineLevel="0" collapsed="false">
      <c r="B32" s="41" t="s">
        <v>6</v>
      </c>
      <c r="C32" s="41" t="s">
        <v>6</v>
      </c>
      <c r="D32" s="41" t="s">
        <v>6</v>
      </c>
      <c r="E32" s="41" t="s">
        <v>6</v>
      </c>
      <c r="F32" s="41" t="s">
        <v>6</v>
      </c>
      <c r="G32" s="36"/>
      <c r="H32" s="35"/>
    </row>
    <row r="33" s="9" customFormat="true" ht="24" hidden="false" customHeight="true" outlineLevel="0" collapsed="false">
      <c r="B33" s="37" t="n">
        <f aca="false" t="array" ref="B33:H33">Jours+15+DATE(Calendrier2ans,OptionCalendrier2mois,1)-WEEKDAY(DATE(Calendrier2ans,OptionCalendrier2mois,1),OptionJoursemaine)</f>
        <v>44970</v>
      </c>
      <c r="C33" s="38" t="n">
        <v>44971</v>
      </c>
      <c r="D33" s="37" t="n">
        <v>44972</v>
      </c>
      <c r="E33" s="38" t="n">
        <v>44973</v>
      </c>
      <c r="F33" s="37" t="n">
        <v>44974</v>
      </c>
      <c r="G33" s="38" t="n">
        <v>44975</v>
      </c>
      <c r="H33" s="37" t="n">
        <v>44976</v>
      </c>
    </row>
    <row r="34" s="9" customFormat="true" ht="24" hidden="false" customHeight="true" outlineLevel="0" collapsed="false">
      <c r="B34" s="39" t="s">
        <v>4</v>
      </c>
      <c r="C34" s="39" t="s">
        <v>4</v>
      </c>
      <c r="D34" s="39" t="s">
        <v>4</v>
      </c>
      <c r="E34" s="39" t="s">
        <v>4</v>
      </c>
      <c r="F34" s="39" t="s">
        <v>4</v>
      </c>
      <c r="G34" s="40" t="s">
        <v>5</v>
      </c>
      <c r="H34" s="40" t="s">
        <v>5</v>
      </c>
    </row>
    <row r="35" customFormat="false" ht="24" hidden="false" customHeight="true" outlineLevel="0" collapsed="false">
      <c r="B35" s="41" t="s">
        <v>6</v>
      </c>
      <c r="C35" s="41" t="s">
        <v>6</v>
      </c>
      <c r="D35" s="41" t="s">
        <v>6</v>
      </c>
      <c r="E35" s="41" t="s">
        <v>6</v>
      </c>
      <c r="F35" s="41" t="s">
        <v>6</v>
      </c>
      <c r="G35" s="36"/>
      <c r="H35" s="35"/>
    </row>
    <row r="36" s="9" customFormat="true" ht="24" hidden="false" customHeight="true" outlineLevel="0" collapsed="false">
      <c r="B36" s="37" t="n">
        <f aca="false" t="array" ref="B36:H36">Jours+22+DATE(Calendrier2ans,OptionCalendrier2mois,1)-WEEKDAY(DATE(Calendrier2ans,OptionCalendrier2mois,1),OptionJoursemaine)</f>
        <v>44977</v>
      </c>
      <c r="C36" s="38" t="n">
        <v>44978</v>
      </c>
      <c r="D36" s="37" t="n">
        <v>44979</v>
      </c>
      <c r="E36" s="38" t="n">
        <v>44980</v>
      </c>
      <c r="F36" s="37" t="n">
        <v>44981</v>
      </c>
      <c r="G36" s="38" t="n">
        <v>44982</v>
      </c>
      <c r="H36" s="37" t="n">
        <v>44983</v>
      </c>
    </row>
    <row r="37" s="9" customFormat="true" ht="24" hidden="false" customHeight="true" outlineLevel="0" collapsed="false">
      <c r="B37" s="42" t="s">
        <v>7</v>
      </c>
      <c r="C37" s="42" t="s">
        <v>7</v>
      </c>
      <c r="D37" s="42" t="s">
        <v>7</v>
      </c>
      <c r="E37" s="42" t="s">
        <v>7</v>
      </c>
      <c r="F37" s="42" t="s">
        <v>7</v>
      </c>
      <c r="G37" s="40" t="s">
        <v>5</v>
      </c>
      <c r="H37" s="40" t="s">
        <v>5</v>
      </c>
    </row>
    <row r="38" customFormat="false" ht="24" hidden="false" customHeight="true" outlineLevel="0" collapsed="false">
      <c r="B38" s="41" t="s">
        <v>6</v>
      </c>
      <c r="C38" s="41" t="s">
        <v>6</v>
      </c>
      <c r="D38" s="41" t="s">
        <v>6</v>
      </c>
      <c r="E38" s="41" t="s">
        <v>6</v>
      </c>
      <c r="F38" s="41" t="s">
        <v>6</v>
      </c>
      <c r="G38" s="43" t="s">
        <v>8</v>
      </c>
      <c r="H38" s="35"/>
    </row>
    <row r="39" s="9" customFormat="true" ht="24" hidden="false" customHeight="true" outlineLevel="0" collapsed="false">
      <c r="B39" s="37" t="n">
        <f aca="false" t="array" ref="B39:H39">Jours+29+DATE(Calendrier2ans,OptionCalendrier2mois,1)-WEEKDAY(DATE(Calendrier2ans,OptionCalendrier2mois,1),OptionJoursemaine)</f>
        <v>44984</v>
      </c>
      <c r="C39" s="38" t="n">
        <v>44985</v>
      </c>
      <c r="D39" s="37" t="n">
        <v>44986</v>
      </c>
      <c r="E39" s="38" t="n">
        <v>44987</v>
      </c>
      <c r="F39" s="37" t="n">
        <v>44988</v>
      </c>
      <c r="G39" s="38" t="n">
        <v>44989</v>
      </c>
      <c r="H39" s="37" t="n">
        <v>44990</v>
      </c>
    </row>
    <row r="40" s="9" customFormat="true" ht="24" hidden="false" customHeight="true" outlineLevel="0" collapsed="false">
      <c r="B40" s="42" t="s">
        <v>7</v>
      </c>
      <c r="C40" s="42" t="s">
        <v>7</v>
      </c>
      <c r="D40" s="42" t="s">
        <v>7</v>
      </c>
      <c r="E40" s="42" t="s">
        <v>7</v>
      </c>
      <c r="F40" s="42" t="s">
        <v>7</v>
      </c>
      <c r="G40" s="34"/>
      <c r="H40" s="33"/>
    </row>
    <row r="41" customFormat="false" ht="24" hidden="false" customHeight="true" outlineLevel="0" collapsed="false">
      <c r="B41" s="35"/>
      <c r="C41" s="36"/>
      <c r="D41" s="35"/>
      <c r="E41" s="36"/>
      <c r="F41" s="35"/>
      <c r="G41" s="36"/>
      <c r="H41" s="35"/>
    </row>
    <row r="42" s="9" customFormat="true" ht="24" hidden="false" customHeight="true" outlineLevel="0" collapsed="false">
      <c r="B42" s="37" t="n">
        <f aca="false" t="array" ref="B42:C42">Jours+36+DATE(Calendrier2ans,OptionCalendrier2mois,1)-WEEKDAY(DATE(Calendrier2ans,OptionCalendrier2mois,1),OptionJoursemaine)</f>
        <v>44991</v>
      </c>
      <c r="C42" s="38" t="n">
        <v>44992</v>
      </c>
      <c r="D42" s="44" t="s">
        <v>3</v>
      </c>
      <c r="E42" s="44"/>
      <c r="F42" s="44"/>
      <c r="G42" s="44"/>
      <c r="H42" s="44"/>
    </row>
    <row r="43" s="9" customFormat="true" ht="24" hidden="false" customHeight="true" outlineLevel="0" collapsed="false">
      <c r="B43" s="33"/>
      <c r="C43" s="34"/>
      <c r="D43" s="45"/>
      <c r="E43" s="46"/>
      <c r="F43" s="46"/>
      <c r="G43" s="46"/>
      <c r="H43" s="47"/>
    </row>
    <row r="44" customFormat="false" ht="24" hidden="false" customHeight="true" outlineLevel="0" collapsed="false">
      <c r="B44" s="48"/>
      <c r="C44" s="49"/>
      <c r="D44" s="50"/>
      <c r="E44" s="50"/>
      <c r="F44" s="50"/>
      <c r="G44" s="50"/>
      <c r="H44" s="50"/>
    </row>
    <row r="45" customFormat="false" ht="9" hidden="false" customHeight="true" outlineLevel="0" collapsed="false">
      <c r="B45" s="23"/>
      <c r="C45" s="23"/>
      <c r="D45" s="24"/>
      <c r="E45" s="24"/>
      <c r="F45" s="24"/>
      <c r="G45" s="24"/>
      <c r="H45" s="24"/>
    </row>
    <row r="46" customFormat="false" ht="95.25" hidden="false" customHeight="true" outlineLevel="0" collapsed="false">
      <c r="B46" s="25" t="n">
        <f aca="false">YEAR(DATE(Calendrier2ans,OptionCalendrier2mois+1,1))</f>
        <v>2023</v>
      </c>
      <c r="C46" s="26" t="str">
        <f aca="false">TEXT(DATE(Calendrier2ans,OptionCalendrier2mois+1,1),"mmmm")</f>
        <v>mars</v>
      </c>
      <c r="D46" s="26"/>
    </row>
    <row r="47" customFormat="false" ht="9" hidden="false" customHeight="true" outlineLevel="0" collapsed="false"/>
    <row r="48" s="4" customFormat="true" ht="24" hidden="false" customHeight="true" outlineLevel="0" collapsed="false">
      <c r="B48" s="51" t="str">
        <f aca="false">TEXT(B49,"jjjj")</f>
        <v>lundi</v>
      </c>
      <c r="C48" s="52" t="str">
        <f aca="false">TEXT(C49,"jjjj")</f>
        <v>mardi</v>
      </c>
      <c r="D48" s="53" t="str">
        <f aca="false">TEXT(D49,"jjjj")</f>
        <v>mercredi</v>
      </c>
      <c r="E48" s="52" t="str">
        <f aca="false">TEXT(E49,"jjjj")</f>
        <v>jeudi</v>
      </c>
      <c r="F48" s="53" t="str">
        <f aca="false">TEXT(F49,"jjjj")</f>
        <v>vendredi</v>
      </c>
      <c r="G48" s="52" t="str">
        <f aca="false">TEXT(G49,"jjjj")</f>
        <v>samedi</v>
      </c>
      <c r="H48" s="54" t="str">
        <f aca="false">TEXT(H49,"jjjj")</f>
        <v>dimanche</v>
      </c>
    </row>
    <row r="49" s="9" customFormat="true" ht="24" hidden="false" customHeight="true" outlineLevel="0" collapsed="false">
      <c r="B49" s="55" t="n">
        <f aca="false" t="array" ref="B49:H49">Jours+1+DATE(Calendrier3ans,OptionCalendrier3mois,1)-WEEKDAY(DATE(Calendrier3ans,OptionCalendrier3mois,1),OptionJoursemaine)</f>
        <v>44984</v>
      </c>
      <c r="C49" s="32" t="n">
        <v>44985</v>
      </c>
      <c r="D49" s="55" t="n">
        <v>44986</v>
      </c>
      <c r="E49" s="32" t="n">
        <v>44987</v>
      </c>
      <c r="F49" s="55" t="n">
        <v>44988</v>
      </c>
      <c r="G49" s="32" t="n">
        <v>44989</v>
      </c>
      <c r="H49" s="55" t="n">
        <v>44990</v>
      </c>
    </row>
    <row r="50" s="9" customFormat="true" ht="24" hidden="false" customHeight="true" outlineLevel="0" collapsed="false">
      <c r="B50" s="42" t="s">
        <v>7</v>
      </c>
      <c r="C50" s="42" t="s">
        <v>7</v>
      </c>
      <c r="D50" s="42" t="s">
        <v>7</v>
      </c>
      <c r="E50" s="42" t="s">
        <v>7</v>
      </c>
      <c r="F50" s="42" t="s">
        <v>7</v>
      </c>
      <c r="G50" s="40" t="s">
        <v>5</v>
      </c>
      <c r="H50" s="40" t="s">
        <v>5</v>
      </c>
    </row>
    <row r="51" customFormat="false" ht="24.75" hidden="false" customHeight="true" outlineLevel="0" collapsed="false">
      <c r="B51" s="56" t="s">
        <v>6</v>
      </c>
      <c r="C51" s="56" t="s">
        <v>6</v>
      </c>
      <c r="D51" s="56" t="s">
        <v>6</v>
      </c>
      <c r="E51" s="56" t="s">
        <v>6</v>
      </c>
      <c r="F51" s="56" t="s">
        <v>6</v>
      </c>
      <c r="G51" s="43" t="s">
        <v>9</v>
      </c>
      <c r="H51" s="57" t="s">
        <v>10</v>
      </c>
    </row>
    <row r="52" s="9" customFormat="true" ht="24" hidden="false" customHeight="true" outlineLevel="0" collapsed="false">
      <c r="B52" s="58" t="n">
        <f aca="false" t="array" ref="B52:H52">Jours+8+DATE(Calendrier3ans,OptionCalendrier3mois,1)-WEEKDAY(DATE(Calendrier3ans,OptionCalendrier3mois,1),OptionJoursemaine)</f>
        <v>44991</v>
      </c>
      <c r="C52" s="59" t="n">
        <v>44992</v>
      </c>
      <c r="D52" s="58" t="n">
        <v>44993</v>
      </c>
      <c r="E52" s="59" t="n">
        <v>44994</v>
      </c>
      <c r="F52" s="58" t="n">
        <v>44995</v>
      </c>
      <c r="G52" s="59" t="n">
        <v>44996</v>
      </c>
      <c r="H52" s="58" t="n">
        <v>44997</v>
      </c>
    </row>
    <row r="53" s="9" customFormat="true" ht="24" hidden="false" customHeight="true" outlineLevel="0" collapsed="false">
      <c r="B53" s="39" t="s">
        <v>4</v>
      </c>
      <c r="C53" s="39" t="s">
        <v>4</v>
      </c>
      <c r="D53" s="39" t="s">
        <v>4</v>
      </c>
      <c r="E53" s="39" t="s">
        <v>4</v>
      </c>
      <c r="F53" s="39" t="s">
        <v>4</v>
      </c>
      <c r="G53" s="40" t="s">
        <v>5</v>
      </c>
      <c r="H53" s="40" t="s">
        <v>5</v>
      </c>
    </row>
    <row r="54" customFormat="false" ht="24.75" hidden="false" customHeight="true" outlineLevel="0" collapsed="false">
      <c r="B54" s="56" t="s">
        <v>6</v>
      </c>
      <c r="C54" s="56" t="s">
        <v>6</v>
      </c>
      <c r="D54" s="56" t="s">
        <v>6</v>
      </c>
      <c r="E54" s="56" t="s">
        <v>6</v>
      </c>
      <c r="F54" s="56" t="s">
        <v>6</v>
      </c>
      <c r="G54" s="43" t="s">
        <v>10</v>
      </c>
      <c r="H54" s="60"/>
    </row>
    <row r="55" s="9" customFormat="true" ht="24" hidden="false" customHeight="true" outlineLevel="0" collapsed="false">
      <c r="B55" s="58" t="n">
        <f aca="false" t="array" ref="B55:H55">Jours+15+DATE(Calendrier3ans,OptionCalendrier3mois,1)-WEEKDAY(DATE(Calendrier3ans,OptionCalendrier3mois,1),OptionJoursemaine)</f>
        <v>44998</v>
      </c>
      <c r="C55" s="59" t="n">
        <v>44999</v>
      </c>
      <c r="D55" s="58" t="n">
        <v>45000</v>
      </c>
      <c r="E55" s="59" t="n">
        <v>45001</v>
      </c>
      <c r="F55" s="58" t="n">
        <v>45002</v>
      </c>
      <c r="G55" s="59" t="n">
        <v>45003</v>
      </c>
      <c r="H55" s="58" t="n">
        <v>45004</v>
      </c>
    </row>
    <row r="56" s="9" customFormat="true" ht="24" hidden="false" customHeight="true" outlineLevel="0" collapsed="false">
      <c r="B56" s="42" t="s">
        <v>7</v>
      </c>
      <c r="C56" s="42" t="s">
        <v>7</v>
      </c>
      <c r="D56" s="42" t="s">
        <v>7</v>
      </c>
      <c r="E56" s="42" t="s">
        <v>7</v>
      </c>
      <c r="F56" s="42" t="s">
        <v>7</v>
      </c>
      <c r="G56" s="40" t="s">
        <v>5</v>
      </c>
      <c r="H56" s="40" t="s">
        <v>5</v>
      </c>
    </row>
    <row r="57" customFormat="false" ht="24.75" hidden="false" customHeight="true" outlineLevel="0" collapsed="false">
      <c r="B57" s="56" t="s">
        <v>6</v>
      </c>
      <c r="C57" s="56" t="s">
        <v>6</v>
      </c>
      <c r="D57" s="56" t="s">
        <v>6</v>
      </c>
      <c r="E57" s="56" t="s">
        <v>6</v>
      </c>
      <c r="F57" s="56" t="s">
        <v>6</v>
      </c>
      <c r="G57" s="36"/>
      <c r="H57" s="60"/>
    </row>
    <row r="58" s="9" customFormat="true" ht="24" hidden="false" customHeight="true" outlineLevel="0" collapsed="false">
      <c r="B58" s="58" t="n">
        <f aca="false" t="array" ref="B58:H58">Jours+22+DATE(Calendrier3ans,OptionCalendrier3mois,1)-WEEKDAY(DATE(Calendrier3ans,OptionCalendrier3mois,1),OptionJoursemaine)</f>
        <v>45005</v>
      </c>
      <c r="C58" s="59" t="n">
        <v>45006</v>
      </c>
      <c r="D58" s="58" t="n">
        <v>45007</v>
      </c>
      <c r="E58" s="59" t="n">
        <v>45008</v>
      </c>
      <c r="F58" s="58" t="n">
        <v>45009</v>
      </c>
      <c r="G58" s="59" t="n">
        <v>45010</v>
      </c>
      <c r="H58" s="58" t="n">
        <v>45011</v>
      </c>
    </row>
    <row r="59" s="9" customFormat="true" ht="24" hidden="false" customHeight="true" outlineLevel="0" collapsed="false">
      <c r="B59" s="39" t="s">
        <v>4</v>
      </c>
      <c r="C59" s="39" t="s">
        <v>4</v>
      </c>
      <c r="D59" s="39" t="s">
        <v>4</v>
      </c>
      <c r="E59" s="39" t="s">
        <v>4</v>
      </c>
      <c r="F59" s="39" t="s">
        <v>4</v>
      </c>
      <c r="G59" s="61" t="s">
        <v>5</v>
      </c>
      <c r="H59" s="40" t="s">
        <v>5</v>
      </c>
    </row>
    <row r="60" customFormat="false" ht="24.75" hidden="false" customHeight="true" outlineLevel="0" collapsed="false">
      <c r="B60" s="56" t="s">
        <v>6</v>
      </c>
      <c r="C60" s="56" t="s">
        <v>6</v>
      </c>
      <c r="D60" s="56" t="s">
        <v>6</v>
      </c>
      <c r="E60" s="56" t="s">
        <v>6</v>
      </c>
      <c r="F60" s="56" t="s">
        <v>6</v>
      </c>
      <c r="G60" s="43" t="s">
        <v>11</v>
      </c>
      <c r="H60" s="43" t="s">
        <v>11</v>
      </c>
    </row>
    <row r="61" s="9" customFormat="true" ht="24" hidden="false" customHeight="true" outlineLevel="0" collapsed="false">
      <c r="B61" s="58" t="n">
        <f aca="false" t="array" ref="B61:H61">Jours+29+DATE(Calendrier3ans,OptionCalendrier3mois,1)-WEEKDAY(DATE(Calendrier3ans,OptionCalendrier3mois,1),OptionJoursemaine)</f>
        <v>45012</v>
      </c>
      <c r="C61" s="59" t="n">
        <v>45013</v>
      </c>
      <c r="D61" s="58" t="n">
        <v>45014</v>
      </c>
      <c r="E61" s="59" t="n">
        <v>45015</v>
      </c>
      <c r="F61" s="58" t="n">
        <v>45016</v>
      </c>
      <c r="G61" s="59" t="n">
        <v>45017</v>
      </c>
      <c r="H61" s="58" t="n">
        <v>45018</v>
      </c>
    </row>
    <row r="62" s="9" customFormat="true" ht="24" hidden="false" customHeight="true" outlineLevel="0" collapsed="false">
      <c r="B62" s="42" t="s">
        <v>7</v>
      </c>
      <c r="C62" s="42" t="s">
        <v>7</v>
      </c>
      <c r="D62" s="42" t="s">
        <v>7</v>
      </c>
      <c r="E62" s="42" t="s">
        <v>7</v>
      </c>
      <c r="F62" s="42" t="s">
        <v>7</v>
      </c>
      <c r="G62" s="40" t="s">
        <v>5</v>
      </c>
      <c r="H62" s="40" t="s">
        <v>5</v>
      </c>
    </row>
    <row r="63" customFormat="false" ht="24.75" hidden="false" customHeight="true" outlineLevel="0" collapsed="false">
      <c r="B63" s="56" t="s">
        <v>6</v>
      </c>
      <c r="C63" s="56" t="s">
        <v>6</v>
      </c>
      <c r="D63" s="56" t="s">
        <v>6</v>
      </c>
      <c r="E63" s="56" t="s">
        <v>6</v>
      </c>
      <c r="F63" s="56" t="s">
        <v>6</v>
      </c>
      <c r="G63" s="36"/>
      <c r="H63" s="60"/>
    </row>
    <row r="64" s="9" customFormat="true" ht="24" hidden="false" customHeight="true" outlineLevel="0" collapsed="false">
      <c r="B64" s="58" t="n">
        <f aca="false" t="array" ref="B64:C64">Jours+36+DATE(Calendrier3ans,OptionCalendrier3mois,1)-WEEKDAY(DATE(Calendrier3ans,OptionCalendrier3mois,1),OptionJoursemaine)</f>
        <v>45019</v>
      </c>
      <c r="C64" s="59" t="n">
        <v>45020</v>
      </c>
      <c r="D64" s="62" t="s">
        <v>3</v>
      </c>
      <c r="E64" s="62"/>
      <c r="F64" s="62"/>
      <c r="G64" s="62"/>
      <c r="H64" s="62"/>
    </row>
    <row r="65" s="9" customFormat="true" ht="24" hidden="false" customHeight="true" outlineLevel="0" collapsed="false">
      <c r="B65" s="63"/>
      <c r="C65" s="34"/>
      <c r="D65" s="64"/>
      <c r="E65" s="46"/>
      <c r="F65" s="46"/>
      <c r="G65" s="46"/>
      <c r="H65" s="65"/>
    </row>
    <row r="66" customFormat="false" ht="24.75" hidden="false" customHeight="true" outlineLevel="0" collapsed="false">
      <c r="B66" s="66"/>
      <c r="C66" s="67"/>
      <c r="D66" s="68"/>
      <c r="E66" s="68"/>
      <c r="F66" s="68"/>
      <c r="G66" s="68"/>
      <c r="H66" s="68"/>
    </row>
    <row r="67" customFormat="false" ht="9" hidden="false" customHeight="true" outlineLevel="0" collapsed="false">
      <c r="B67" s="23"/>
      <c r="C67" s="23"/>
      <c r="D67" s="24"/>
      <c r="E67" s="24"/>
      <c r="F67" s="24"/>
      <c r="G67" s="24"/>
      <c r="H67" s="24"/>
    </row>
    <row r="68" customFormat="false" ht="95.25" hidden="false" customHeight="true" outlineLevel="0" collapsed="false">
      <c r="B68" s="25" t="n">
        <f aca="false">YEAR(DATE(Calendrier3ans,OptionCalendrier3mois+1,1))</f>
        <v>2023</v>
      </c>
      <c r="C68" s="26" t="str">
        <f aca="false">TEXT(DATE(Calendrier3ans,OptionCalendrier3mois+1,1),"mmmm")</f>
        <v>avril</v>
      </c>
      <c r="D68" s="26"/>
    </row>
    <row r="69" customFormat="false" ht="9" hidden="false" customHeight="true" outlineLevel="0" collapsed="false"/>
    <row r="70" s="4" customFormat="true" ht="24" hidden="false" customHeight="true" outlineLevel="0" collapsed="false">
      <c r="B70" s="69" t="str">
        <f aca="false">TEXT(B71,"jjjj")</f>
        <v>lundi</v>
      </c>
      <c r="C70" s="70" t="str">
        <f aca="false">TEXT(C71,"jjjj")</f>
        <v>mardi</v>
      </c>
      <c r="D70" s="71" t="str">
        <f aca="false">TEXT(D71,"jjjj")</f>
        <v>mercredi</v>
      </c>
      <c r="E70" s="70" t="str">
        <f aca="false">TEXT(E71,"jjjj")</f>
        <v>jeudi</v>
      </c>
      <c r="F70" s="71" t="str">
        <f aca="false">TEXT(F71,"jjjj")</f>
        <v>vendredi</v>
      </c>
      <c r="G70" s="70" t="str">
        <f aca="false">TEXT(G71,"jjjj")</f>
        <v>samedi</v>
      </c>
      <c r="H70" s="72" t="str">
        <f aca="false">TEXT(H71,"jjjj")</f>
        <v>dimanche</v>
      </c>
    </row>
    <row r="71" s="9" customFormat="true" ht="24" hidden="false" customHeight="true" outlineLevel="0" collapsed="false">
      <c r="B71" s="73" t="n">
        <f aca="false" t="array" ref="B71:H71">Jours+1+DATE(Calendrier4ans,OptionCalendrier4mois,1)-WEEKDAY(DATE(Calendrier4ans,OptionCalendrier4mois,1),OptionJoursemaine)</f>
        <v>45012</v>
      </c>
      <c r="C71" s="32" t="n">
        <v>45013</v>
      </c>
      <c r="D71" s="73" t="n">
        <v>45014</v>
      </c>
      <c r="E71" s="32" t="n">
        <v>45015</v>
      </c>
      <c r="F71" s="73" t="n">
        <v>45016</v>
      </c>
      <c r="G71" s="32" t="n">
        <v>45017</v>
      </c>
      <c r="H71" s="73" t="n">
        <v>45018</v>
      </c>
    </row>
    <row r="72" s="9" customFormat="true" ht="24" hidden="false" customHeight="true" outlineLevel="0" collapsed="false">
      <c r="B72" s="42" t="s">
        <v>7</v>
      </c>
      <c r="C72" s="42" t="s">
        <v>7</v>
      </c>
      <c r="D72" s="42" t="s">
        <v>7</v>
      </c>
      <c r="E72" s="42" t="s">
        <v>7</v>
      </c>
      <c r="F72" s="42" t="s">
        <v>7</v>
      </c>
      <c r="G72" s="40" t="s">
        <v>5</v>
      </c>
      <c r="H72" s="40" t="s">
        <v>5</v>
      </c>
    </row>
    <row r="73" customFormat="false" ht="24" hidden="false" customHeight="true" outlineLevel="0" collapsed="false">
      <c r="B73" s="56" t="s">
        <v>6</v>
      </c>
      <c r="C73" s="56" t="s">
        <v>6</v>
      </c>
      <c r="D73" s="56" t="s">
        <v>6</v>
      </c>
      <c r="E73" s="74" t="s">
        <v>6</v>
      </c>
      <c r="F73" s="74" t="s">
        <v>6</v>
      </c>
      <c r="G73" s="0"/>
      <c r="H73" s="0"/>
    </row>
    <row r="74" s="9" customFormat="true" ht="24" hidden="false" customHeight="true" outlineLevel="0" collapsed="false">
      <c r="B74" s="75" t="n">
        <f aca="false" t="array" ref="B74:H74">Jours+8+DATE(Calendrier4ans,OptionCalendrier4mois,1)-WEEKDAY(DATE(Calendrier4ans,OptionCalendrier4mois,1),OptionJoursemaine)</f>
        <v>45019</v>
      </c>
      <c r="C74" s="76" t="n">
        <v>45020</v>
      </c>
      <c r="D74" s="75" t="n">
        <v>45021</v>
      </c>
      <c r="E74" s="76" t="n">
        <v>45022</v>
      </c>
      <c r="F74" s="75" t="n">
        <v>45023</v>
      </c>
      <c r="G74" s="76" t="n">
        <v>45024</v>
      </c>
      <c r="H74" s="75" t="n">
        <v>45025</v>
      </c>
    </row>
    <row r="75" s="9" customFormat="true" ht="24" hidden="false" customHeight="true" outlineLevel="0" collapsed="false">
      <c r="B75" s="39" t="s">
        <v>4</v>
      </c>
      <c r="C75" s="39" t="s">
        <v>4</v>
      </c>
      <c r="D75" s="39" t="s">
        <v>4</v>
      </c>
      <c r="E75" s="39" t="s">
        <v>4</v>
      </c>
      <c r="F75" s="39" t="s">
        <v>4</v>
      </c>
      <c r="G75" s="42" t="s">
        <v>12</v>
      </c>
      <c r="H75" s="42" t="s">
        <v>12</v>
      </c>
    </row>
    <row r="76" customFormat="false" ht="24" hidden="false" customHeight="true" outlineLevel="0" collapsed="false">
      <c r="B76" s="74" t="s">
        <v>6</v>
      </c>
      <c r="C76" s="74" t="s">
        <v>6</v>
      </c>
      <c r="D76" s="74" t="s">
        <v>6</v>
      </c>
      <c r="E76" s="74" t="s">
        <v>6</v>
      </c>
      <c r="F76" s="74" t="s">
        <v>6</v>
      </c>
      <c r="G76" s="40" t="s">
        <v>5</v>
      </c>
      <c r="H76" s="40" t="s">
        <v>5</v>
      </c>
    </row>
    <row r="77" customFormat="false" ht="24" hidden="false" customHeight="true" outlineLevel="0" collapsed="false">
      <c r="B77" s="0"/>
      <c r="C77" s="0"/>
      <c r="D77" s="0"/>
      <c r="E77" s="0"/>
      <c r="F77" s="0"/>
      <c r="G77" s="77" t="s">
        <v>13</v>
      </c>
      <c r="H77" s="77" t="s">
        <v>14</v>
      </c>
    </row>
    <row r="78" s="9" customFormat="true" ht="24" hidden="false" customHeight="true" outlineLevel="0" collapsed="false">
      <c r="B78" s="75" t="n">
        <f aca="false" t="array" ref="B78:H78">Jours+15+DATE(Calendrier4ans,OptionCalendrier4mois,1)-WEEKDAY(DATE(Calendrier4ans,OptionCalendrier4mois,1),OptionJoursemaine)</f>
        <v>45026</v>
      </c>
      <c r="C78" s="76" t="n">
        <v>45027</v>
      </c>
      <c r="D78" s="75" t="n">
        <v>45028</v>
      </c>
      <c r="E78" s="76" t="n">
        <v>45029</v>
      </c>
      <c r="F78" s="75" t="n">
        <v>45030</v>
      </c>
      <c r="G78" s="76" t="n">
        <v>45031</v>
      </c>
      <c r="H78" s="75" t="n">
        <v>45032</v>
      </c>
    </row>
    <row r="79" s="9" customFormat="true" ht="24" hidden="false" customHeight="true" outlineLevel="0" collapsed="false">
      <c r="B79" s="42" t="s">
        <v>12</v>
      </c>
      <c r="C79" s="76"/>
      <c r="D79" s="75"/>
      <c r="E79" s="76"/>
      <c r="F79" s="75"/>
      <c r="G79" s="76"/>
      <c r="H79" s="75"/>
    </row>
    <row r="80" s="9" customFormat="true" ht="24" hidden="false" customHeight="true" outlineLevel="0" collapsed="false">
      <c r="B80" s="40" t="s">
        <v>5</v>
      </c>
      <c r="C80" s="76"/>
      <c r="D80" s="75"/>
      <c r="E80" s="76"/>
      <c r="F80" s="75"/>
      <c r="G80" s="76"/>
      <c r="H80" s="75"/>
    </row>
    <row r="81" s="9" customFormat="true" ht="24" hidden="false" customHeight="true" outlineLevel="0" collapsed="false">
      <c r="B81" s="42" t="s">
        <v>7</v>
      </c>
      <c r="C81" s="42" t="s">
        <v>7</v>
      </c>
      <c r="D81" s="42" t="s">
        <v>7</v>
      </c>
      <c r="E81" s="42" t="s">
        <v>7</v>
      </c>
      <c r="F81" s="42" t="s">
        <v>7</v>
      </c>
      <c r="G81" s="40" t="s">
        <v>5</v>
      </c>
      <c r="H81" s="40" t="s">
        <v>5</v>
      </c>
    </row>
    <row r="82" customFormat="false" ht="24" hidden="false" customHeight="true" outlineLevel="0" collapsed="false">
      <c r="B82" s="74" t="s">
        <v>6</v>
      </c>
      <c r="C82" s="74" t="s">
        <v>6</v>
      </c>
      <c r="D82" s="74" t="s">
        <v>6</v>
      </c>
      <c r="E82" s="74" t="s">
        <v>6</v>
      </c>
      <c r="F82" s="74" t="s">
        <v>6</v>
      </c>
      <c r="G82" s="43" t="s">
        <v>14</v>
      </c>
      <c r="H82" s="78"/>
    </row>
    <row r="83" s="9" customFormat="true" ht="24" hidden="false" customHeight="true" outlineLevel="0" collapsed="false">
      <c r="B83" s="75" t="n">
        <f aca="false" t="array" ref="B83:H83">Jours+22+DATE(Calendrier4ans,OptionCalendrier4mois,1)-WEEKDAY(DATE(Calendrier4ans,OptionCalendrier4mois,1),OptionJoursemaine)</f>
        <v>45033</v>
      </c>
      <c r="C83" s="76" t="n">
        <v>45034</v>
      </c>
      <c r="D83" s="75" t="n">
        <v>45035</v>
      </c>
      <c r="E83" s="76" t="n">
        <v>45036</v>
      </c>
      <c r="F83" s="75" t="n">
        <v>45037</v>
      </c>
      <c r="G83" s="76" t="n">
        <v>45038</v>
      </c>
      <c r="H83" s="75" t="n">
        <v>45039</v>
      </c>
    </row>
    <row r="84" s="9" customFormat="true" ht="24" hidden="false" customHeight="true" outlineLevel="0" collapsed="false">
      <c r="B84" s="42" t="s">
        <v>7</v>
      </c>
      <c r="C84" s="42" t="s">
        <v>7</v>
      </c>
      <c r="D84" s="42" t="s">
        <v>7</v>
      </c>
      <c r="E84" s="42" t="s">
        <v>7</v>
      </c>
      <c r="F84" s="42" t="s">
        <v>7</v>
      </c>
      <c r="G84" s="40" t="s">
        <v>5</v>
      </c>
      <c r="H84" s="40" t="s">
        <v>5</v>
      </c>
    </row>
    <row r="85" customFormat="false" ht="24" hidden="false" customHeight="true" outlineLevel="0" collapsed="false">
      <c r="B85" s="74" t="s">
        <v>6</v>
      </c>
      <c r="C85" s="74" t="s">
        <v>6</v>
      </c>
      <c r="D85" s="74" t="s">
        <v>6</v>
      </c>
      <c r="E85" s="74" t="s">
        <v>6</v>
      </c>
      <c r="F85" s="74" t="s">
        <v>6</v>
      </c>
      <c r="G85" s="36"/>
      <c r="H85" s="78"/>
    </row>
    <row r="86" s="9" customFormat="true" ht="24" hidden="false" customHeight="true" outlineLevel="0" collapsed="false">
      <c r="B86" s="75" t="n">
        <f aca="false" t="array" ref="B86:H86">Jours+29+DATE(Calendrier4ans,OptionCalendrier4mois,1)-WEEKDAY(DATE(Calendrier4ans,OptionCalendrier4mois,1),OptionJoursemaine)</f>
        <v>45040</v>
      </c>
      <c r="C86" s="76" t="n">
        <v>45041</v>
      </c>
      <c r="D86" s="75" t="n">
        <v>45042</v>
      </c>
      <c r="E86" s="76" t="n">
        <v>45043</v>
      </c>
      <c r="F86" s="75" t="n">
        <v>45044</v>
      </c>
      <c r="G86" s="76" t="n">
        <v>45045</v>
      </c>
      <c r="H86" s="75" t="n">
        <v>45046</v>
      </c>
    </row>
    <row r="87" s="9" customFormat="true" ht="24" hidden="false" customHeight="true" outlineLevel="0" collapsed="false">
      <c r="B87" s="42" t="s">
        <v>7</v>
      </c>
      <c r="C87" s="42" t="s">
        <v>7</v>
      </c>
      <c r="D87" s="42" t="s">
        <v>7</v>
      </c>
      <c r="E87" s="42" t="s">
        <v>7</v>
      </c>
      <c r="F87" s="42" t="s">
        <v>7</v>
      </c>
      <c r="G87" s="40" t="s">
        <v>5</v>
      </c>
      <c r="H87" s="40" t="s">
        <v>5</v>
      </c>
    </row>
    <row r="88" customFormat="false" ht="24.75" hidden="false" customHeight="true" outlineLevel="0" collapsed="false">
      <c r="B88" s="74" t="s">
        <v>6</v>
      </c>
      <c r="C88" s="74" t="s">
        <v>6</v>
      </c>
      <c r="D88" s="74" t="s">
        <v>6</v>
      </c>
      <c r="E88" s="74" t="s">
        <v>6</v>
      </c>
      <c r="F88" s="74" t="s">
        <v>6</v>
      </c>
      <c r="G88" s="42" t="s">
        <v>12</v>
      </c>
      <c r="H88" s="42" t="s">
        <v>12</v>
      </c>
    </row>
    <row r="89" customFormat="false" ht="24.75" hidden="false" customHeight="true" outlineLevel="0" collapsed="false">
      <c r="B89" s="0"/>
      <c r="C89" s="0"/>
      <c r="D89" s="0"/>
      <c r="E89" s="0"/>
      <c r="F89" s="0"/>
      <c r="G89" s="77" t="s">
        <v>15</v>
      </c>
      <c r="H89" s="77" t="s">
        <v>16</v>
      </c>
    </row>
    <row r="90" s="9" customFormat="true" ht="24" hidden="false" customHeight="true" outlineLevel="0" collapsed="false">
      <c r="B90" s="75" t="n">
        <f aca="false" t="array" ref="B90:C90">Jours+36+DATE(Calendrier4ans,OptionCalendrier4mois,1)-WEEKDAY(DATE(Calendrier4ans,OptionCalendrier4mois,1),OptionJoursemaine)</f>
        <v>45047</v>
      </c>
      <c r="C90" s="76" t="n">
        <v>45048</v>
      </c>
      <c r="D90" s="79" t="s">
        <v>3</v>
      </c>
      <c r="E90" s="79"/>
      <c r="F90" s="79"/>
      <c r="G90" s="79"/>
      <c r="H90" s="79"/>
    </row>
    <row r="91" s="9" customFormat="true" ht="24" hidden="false" customHeight="true" outlineLevel="0" collapsed="false">
      <c r="B91" s="80"/>
      <c r="C91" s="34"/>
      <c r="D91" s="81"/>
      <c r="E91" s="46"/>
      <c r="F91" s="46"/>
      <c r="G91" s="46"/>
      <c r="H91" s="82"/>
    </row>
    <row r="92" customFormat="false" ht="24" hidden="false" customHeight="true" outlineLevel="0" collapsed="false">
      <c r="B92" s="83"/>
      <c r="C92" s="84"/>
      <c r="D92" s="85"/>
      <c r="E92" s="85"/>
      <c r="F92" s="85"/>
      <c r="G92" s="85"/>
      <c r="H92" s="85"/>
    </row>
    <row r="93" customFormat="false" ht="9" hidden="false" customHeight="true" outlineLevel="0" collapsed="false">
      <c r="B93" s="23"/>
      <c r="C93" s="23"/>
      <c r="D93" s="24"/>
      <c r="E93" s="24"/>
      <c r="F93" s="24"/>
      <c r="G93" s="24"/>
      <c r="H93" s="24"/>
    </row>
    <row r="94" customFormat="false" ht="95.25" hidden="false" customHeight="true" outlineLevel="0" collapsed="false">
      <c r="B94" s="25" t="n">
        <f aca="false">YEAR(DATE(Calendrier4ans,OptionCalendrier4mois+1,1))</f>
        <v>2023</v>
      </c>
      <c r="C94" s="26" t="str">
        <f aca="false">TEXT(DATE(Calendrier4ans,OptionCalendrier4mois+1,1),"mmmm")</f>
        <v>mai</v>
      </c>
      <c r="D94" s="26"/>
    </row>
    <row r="95" customFormat="false" ht="9" hidden="false" customHeight="true" outlineLevel="0" collapsed="false"/>
    <row r="96" s="4" customFormat="true" ht="24" hidden="false" customHeight="true" outlineLevel="0" collapsed="false">
      <c r="B96" s="69" t="str">
        <f aca="false">TEXT(B97,"jjjj")</f>
        <v>lundi</v>
      </c>
      <c r="C96" s="70" t="str">
        <f aca="false">TEXT(C97,"jjjj")</f>
        <v>mardi</v>
      </c>
      <c r="D96" s="71" t="str">
        <f aca="false">TEXT(D97,"jjjj")</f>
        <v>mercredi</v>
      </c>
      <c r="E96" s="70" t="str">
        <f aca="false">TEXT(E97,"jjjj")</f>
        <v>jeudi</v>
      </c>
      <c r="F96" s="71" t="str">
        <f aca="false">TEXT(F97,"jjjj")</f>
        <v>vendredi</v>
      </c>
      <c r="G96" s="70" t="str">
        <f aca="false">TEXT(G97,"jjjj")</f>
        <v>samedi</v>
      </c>
      <c r="H96" s="72" t="str">
        <f aca="false">TEXT(H97,"jjjj")</f>
        <v>dimanche</v>
      </c>
    </row>
    <row r="97" s="9" customFormat="true" ht="24" hidden="false" customHeight="true" outlineLevel="0" collapsed="false">
      <c r="B97" s="86" t="n">
        <f aca="false" t="array" ref="B97:H97">Jours+1+DATE(Calendrier5ans,OptionCalendrier5mois,1)-WEEKDAY(DATE(Calendrier5ans,OptionCalendrier5mois,1),OptionJoursemaine)</f>
        <v>45047</v>
      </c>
      <c r="C97" s="11" t="n">
        <v>45048</v>
      </c>
      <c r="D97" s="86" t="n">
        <v>45049</v>
      </c>
      <c r="E97" s="11" t="n">
        <v>45050</v>
      </c>
      <c r="F97" s="86" t="n">
        <v>45051</v>
      </c>
      <c r="G97" s="11" t="n">
        <v>45052</v>
      </c>
      <c r="H97" s="86" t="n">
        <v>45053</v>
      </c>
    </row>
    <row r="98" s="9" customFormat="true" ht="24" hidden="false" customHeight="true" outlineLevel="0" collapsed="false">
      <c r="B98" s="42" t="s">
        <v>12</v>
      </c>
      <c r="C98" s="13"/>
      <c r="D98" s="87"/>
      <c r="E98" s="13"/>
      <c r="F98" s="87"/>
      <c r="G98" s="0"/>
      <c r="H98" s="0"/>
    </row>
    <row r="99" customFormat="false" ht="24" hidden="false" customHeight="true" outlineLevel="0" collapsed="false">
      <c r="B99" s="40" t="s">
        <v>5</v>
      </c>
      <c r="C99" s="88"/>
      <c r="D99" s="89"/>
      <c r="E99" s="88"/>
      <c r="F99" s="89"/>
      <c r="G99" s="42" t="s">
        <v>12</v>
      </c>
      <c r="H99" s="42" t="s">
        <v>12</v>
      </c>
    </row>
    <row r="100" s="9" customFormat="true" ht="24" hidden="false" customHeight="true" outlineLevel="0" collapsed="false">
      <c r="B100" s="42" t="s">
        <v>7</v>
      </c>
      <c r="C100" s="42" t="s">
        <v>7</v>
      </c>
      <c r="D100" s="42" t="s">
        <v>7</v>
      </c>
      <c r="E100" s="42" t="s">
        <v>7</v>
      </c>
      <c r="F100" s="42" t="s">
        <v>7</v>
      </c>
      <c r="G100" s="90" t="s">
        <v>5</v>
      </c>
      <c r="H100" s="90" t="s">
        <v>5</v>
      </c>
    </row>
    <row r="101" customFormat="false" ht="24" hidden="false" customHeight="true" outlineLevel="0" collapsed="false">
      <c r="B101" s="91" t="s">
        <v>6</v>
      </c>
      <c r="C101" s="91" t="s">
        <v>6</v>
      </c>
      <c r="D101" s="91" t="s">
        <v>6</v>
      </c>
      <c r="E101" s="91" t="s">
        <v>6</v>
      </c>
      <c r="F101" s="91" t="s">
        <v>6</v>
      </c>
      <c r="G101" s="88"/>
      <c r="H101" s="92"/>
    </row>
    <row r="102" s="9" customFormat="true" ht="24" hidden="false" customHeight="true" outlineLevel="0" collapsed="false">
      <c r="B102" s="93" t="n">
        <f aca="false" t="array" ref="B102:H102">Jours+8+DATE(Calendrier5ans,OptionCalendrier5mois,1)-WEEKDAY(DATE(Calendrier5ans,OptionCalendrier5mois,1),OptionJoursemaine)</f>
        <v>45054</v>
      </c>
      <c r="C102" s="94" t="n">
        <v>45055</v>
      </c>
      <c r="D102" s="93" t="n">
        <v>45056</v>
      </c>
      <c r="E102" s="94" t="n">
        <v>45057</v>
      </c>
      <c r="F102" s="93" t="n">
        <v>45058</v>
      </c>
      <c r="G102" s="94" t="n">
        <v>45059</v>
      </c>
      <c r="H102" s="93" t="n">
        <v>45060</v>
      </c>
    </row>
    <row r="103" s="9" customFormat="true" ht="24" hidden="false" customHeight="true" outlineLevel="0" collapsed="false">
      <c r="B103" s="42" t="s">
        <v>12</v>
      </c>
      <c r="C103" s="94"/>
      <c r="D103" s="93"/>
      <c r="E103" s="94"/>
      <c r="F103" s="93"/>
      <c r="G103" s="94"/>
      <c r="H103" s="93"/>
    </row>
    <row r="104" s="9" customFormat="true" ht="24" hidden="false" customHeight="true" outlineLevel="0" collapsed="false">
      <c r="B104" s="90" t="s">
        <v>5</v>
      </c>
      <c r="C104" s="94"/>
      <c r="D104" s="93"/>
      <c r="E104" s="94"/>
      <c r="F104" s="93"/>
      <c r="G104" s="94"/>
      <c r="H104" s="93"/>
    </row>
    <row r="105" s="9" customFormat="true" ht="24" hidden="false" customHeight="true" outlineLevel="0" collapsed="false">
      <c r="B105" s="39" t="s">
        <v>4</v>
      </c>
      <c r="C105" s="39" t="s">
        <v>4</v>
      </c>
      <c r="D105" s="39" t="s">
        <v>4</v>
      </c>
      <c r="E105" s="39" t="s">
        <v>4</v>
      </c>
      <c r="F105" s="39" t="s">
        <v>4</v>
      </c>
      <c r="G105" s="90" t="s">
        <v>5</v>
      </c>
      <c r="H105" s="90" t="s">
        <v>5</v>
      </c>
    </row>
    <row r="106" customFormat="false" ht="24" hidden="false" customHeight="true" outlineLevel="0" collapsed="false">
      <c r="B106" s="91" t="s">
        <v>6</v>
      </c>
      <c r="C106" s="91" t="s">
        <v>6</v>
      </c>
      <c r="D106" s="91" t="s">
        <v>6</v>
      </c>
      <c r="E106" s="91" t="s">
        <v>6</v>
      </c>
      <c r="F106" s="91" t="s">
        <v>6</v>
      </c>
      <c r="G106" s="88"/>
      <c r="H106" s="92"/>
    </row>
    <row r="107" s="9" customFormat="true" ht="24" hidden="false" customHeight="true" outlineLevel="0" collapsed="false">
      <c r="B107" s="93" t="n">
        <f aca="false" t="array" ref="B107:H107">Jours+15+DATE(Calendrier5ans,OptionCalendrier5mois,1)-WEEKDAY(DATE(Calendrier5ans,OptionCalendrier5mois,1),OptionJoursemaine)</f>
        <v>45061</v>
      </c>
      <c r="C107" s="94" t="n">
        <v>45062</v>
      </c>
      <c r="D107" s="93" t="n">
        <v>45063</v>
      </c>
      <c r="E107" s="94" t="n">
        <v>45064</v>
      </c>
      <c r="F107" s="93" t="n">
        <v>45065</v>
      </c>
      <c r="G107" s="94" t="n">
        <v>45066</v>
      </c>
      <c r="H107" s="93" t="n">
        <v>45067</v>
      </c>
    </row>
    <row r="108" s="9" customFormat="true" ht="24" hidden="false" customHeight="true" outlineLevel="0" collapsed="false">
      <c r="B108" s="93"/>
      <c r="C108" s="94"/>
      <c r="D108" s="93"/>
      <c r="E108" s="42" t="s">
        <v>12</v>
      </c>
      <c r="F108" s="42" t="s">
        <v>12</v>
      </c>
      <c r="G108" s="42" t="s">
        <v>12</v>
      </c>
      <c r="H108" s="42" t="s">
        <v>12</v>
      </c>
    </row>
    <row r="109" s="9" customFormat="true" ht="24" hidden="false" customHeight="true" outlineLevel="0" collapsed="false">
      <c r="B109" s="93"/>
      <c r="C109" s="94"/>
      <c r="D109" s="93"/>
      <c r="E109" s="40" t="s">
        <v>5</v>
      </c>
      <c r="F109" s="40" t="s">
        <v>5</v>
      </c>
      <c r="G109" s="40" t="s">
        <v>5</v>
      </c>
      <c r="H109" s="40" t="s">
        <v>5</v>
      </c>
    </row>
    <row r="110" s="9" customFormat="true" ht="24" hidden="false" customHeight="true" outlineLevel="0" collapsed="false">
      <c r="B110" s="39" t="s">
        <v>4</v>
      </c>
      <c r="C110" s="39" t="s">
        <v>4</v>
      </c>
      <c r="D110" s="39" t="s">
        <v>4</v>
      </c>
      <c r="E110" s="39" t="s">
        <v>4</v>
      </c>
      <c r="F110" s="39" t="s">
        <v>4</v>
      </c>
      <c r="G110" s="0"/>
      <c r="H110" s="0"/>
    </row>
    <row r="111" s="9" customFormat="true" ht="24" hidden="false" customHeight="true" outlineLevel="0" collapsed="false">
      <c r="B111" s="91" t="s">
        <v>6</v>
      </c>
      <c r="C111" s="91" t="s">
        <v>6</v>
      </c>
      <c r="D111" s="91" t="s">
        <v>6</v>
      </c>
      <c r="E111" s="91" t="s">
        <v>6</v>
      </c>
      <c r="F111" s="91" t="s">
        <v>6</v>
      </c>
      <c r="G111" s="0"/>
      <c r="H111" s="0"/>
    </row>
    <row r="112" s="9" customFormat="true" ht="24" hidden="false" customHeight="true" outlineLevel="0" collapsed="false">
      <c r="B112" s="93" t="n">
        <f aca="false" t="array" ref="B112:H112">Jours+22+DATE(Calendrier5ans,OptionCalendrier5mois,1)-WEEKDAY(DATE(Calendrier5ans,OptionCalendrier5mois,1),OptionJoursemaine)</f>
        <v>45068</v>
      </c>
      <c r="C112" s="94" t="n">
        <v>45069</v>
      </c>
      <c r="D112" s="93" t="n">
        <v>45070</v>
      </c>
      <c r="E112" s="94" t="n">
        <v>45071</v>
      </c>
      <c r="F112" s="93" t="n">
        <v>45072</v>
      </c>
      <c r="G112" s="94" t="n">
        <v>45073</v>
      </c>
      <c r="H112" s="93" t="n">
        <v>45074</v>
      </c>
    </row>
    <row r="113" s="9" customFormat="true" ht="24" hidden="false" customHeight="true" outlineLevel="0" collapsed="false">
      <c r="B113" s="42" t="s">
        <v>7</v>
      </c>
      <c r="C113" s="42" t="s">
        <v>7</v>
      </c>
      <c r="D113" s="42" t="s">
        <v>7</v>
      </c>
      <c r="E113" s="42" t="s">
        <v>7</v>
      </c>
      <c r="F113" s="42" t="s">
        <v>7</v>
      </c>
      <c r="G113" s="90" t="s">
        <v>5</v>
      </c>
      <c r="H113" s="90" t="s">
        <v>5</v>
      </c>
    </row>
    <row r="114" customFormat="false" ht="24" hidden="false" customHeight="true" outlineLevel="0" collapsed="false">
      <c r="B114" s="91" t="s">
        <v>6</v>
      </c>
      <c r="C114" s="91" t="s">
        <v>6</v>
      </c>
      <c r="D114" s="91" t="s">
        <v>6</v>
      </c>
      <c r="E114" s="91" t="s">
        <v>6</v>
      </c>
      <c r="F114" s="91" t="s">
        <v>6</v>
      </c>
      <c r="G114" s="42" t="s">
        <v>12</v>
      </c>
      <c r="H114" s="42" t="s">
        <v>12</v>
      </c>
    </row>
    <row r="115" s="9" customFormat="true" ht="24" hidden="false" customHeight="true" outlineLevel="0" collapsed="false">
      <c r="B115" s="93" t="n">
        <f aca="false" t="array" ref="B115:H115">Jours+29+DATE(Calendrier5ans,OptionCalendrier5mois,1)-WEEKDAY(DATE(Calendrier5ans,OptionCalendrier5mois,1),OptionJoursemaine)</f>
        <v>45075</v>
      </c>
      <c r="C115" s="94" t="n">
        <v>45076</v>
      </c>
      <c r="D115" s="93" t="n">
        <v>45077</v>
      </c>
      <c r="E115" s="94" t="n">
        <v>45078</v>
      </c>
      <c r="F115" s="93" t="n">
        <v>45079</v>
      </c>
      <c r="G115" s="94" t="n">
        <v>45080</v>
      </c>
      <c r="H115" s="93" t="n">
        <v>45081</v>
      </c>
    </row>
    <row r="116" s="9" customFormat="true" ht="24" hidden="false" customHeight="true" outlineLevel="0" collapsed="false">
      <c r="B116" s="42" t="s">
        <v>12</v>
      </c>
      <c r="C116" s="94"/>
      <c r="D116" s="93"/>
      <c r="E116" s="94"/>
      <c r="F116" s="93"/>
      <c r="G116" s="94"/>
      <c r="H116" s="93"/>
    </row>
    <row r="117" s="9" customFormat="true" ht="24" hidden="false" customHeight="true" outlineLevel="0" collapsed="false">
      <c r="B117" s="42" t="s">
        <v>7</v>
      </c>
      <c r="C117" s="42" t="s">
        <v>7</v>
      </c>
      <c r="D117" s="42" t="s">
        <v>7</v>
      </c>
      <c r="E117" s="42" t="s">
        <v>7</v>
      </c>
      <c r="F117" s="42" t="s">
        <v>7</v>
      </c>
      <c r="G117" s="90" t="s">
        <v>5</v>
      </c>
      <c r="H117" s="90" t="s">
        <v>5</v>
      </c>
    </row>
    <row r="118" customFormat="false" ht="24" hidden="false" customHeight="true" outlineLevel="0" collapsed="false">
      <c r="B118" s="91" t="s">
        <v>6</v>
      </c>
      <c r="C118" s="91" t="s">
        <v>6</v>
      </c>
      <c r="D118" s="91" t="s">
        <v>6</v>
      </c>
      <c r="E118" s="91" t="s">
        <v>6</v>
      </c>
      <c r="F118" s="91" t="s">
        <v>6</v>
      </c>
      <c r="G118" s="0"/>
      <c r="H118" s="0"/>
    </row>
    <row r="119" s="9" customFormat="true" ht="24" hidden="false" customHeight="true" outlineLevel="0" collapsed="false">
      <c r="B119" s="93" t="n">
        <f aca="false" t="array" ref="B119:C119">Jours+36+DATE(Calendrier5ans,OptionCalendrier5mois,1)-WEEKDAY(DATE(Calendrier5ans,OptionCalendrier5mois,1),OptionJoursemaine)</f>
        <v>45082</v>
      </c>
      <c r="C119" s="94" t="n">
        <v>45083</v>
      </c>
      <c r="D119" s="95" t="s">
        <v>3</v>
      </c>
      <c r="E119" s="95"/>
      <c r="F119" s="95"/>
      <c r="G119" s="95"/>
      <c r="H119" s="95"/>
    </row>
    <row r="120" s="9" customFormat="true" ht="24" hidden="false" customHeight="true" outlineLevel="0" collapsed="false">
      <c r="B120" s="39" t="s">
        <v>4</v>
      </c>
      <c r="C120" s="39" t="s">
        <v>4</v>
      </c>
      <c r="D120" s="96"/>
      <c r="E120" s="97"/>
      <c r="F120" s="97"/>
      <c r="G120" s="97"/>
      <c r="H120" s="98"/>
    </row>
    <row r="121" customFormat="false" ht="24.75" hidden="false" customHeight="true" outlineLevel="0" collapsed="false">
      <c r="B121" s="91" t="s">
        <v>6</v>
      </c>
      <c r="C121" s="91" t="s">
        <v>6</v>
      </c>
      <c r="D121" s="99"/>
      <c r="E121" s="99"/>
      <c r="F121" s="99"/>
      <c r="G121" s="99"/>
      <c r="H121" s="99"/>
    </row>
    <row r="122" customFormat="false" ht="9" hidden="false" customHeight="true" outlineLevel="0" collapsed="false">
      <c r="B122" s="23"/>
      <c r="C122" s="23"/>
      <c r="D122" s="24"/>
      <c r="E122" s="24"/>
      <c r="F122" s="24"/>
      <c r="G122" s="24"/>
      <c r="H122" s="24"/>
    </row>
    <row r="123" customFormat="false" ht="76.5" hidden="false" customHeight="true" outlineLevel="0" collapsed="false">
      <c r="B123" s="25" t="n">
        <f aca="false">YEAR(DATE(Calendrier5ans,OptionCalendrier5mois+1,1))</f>
        <v>2023</v>
      </c>
      <c r="C123" s="26" t="str">
        <f aca="false">TEXT(DATE(Calendrier5ans,OptionCalendrier5mois+1,1),"mmmm")</f>
        <v>juin</v>
      </c>
      <c r="D123" s="26"/>
    </row>
    <row r="124" customFormat="false" ht="9" hidden="false" customHeight="true" outlineLevel="0" collapsed="false"/>
    <row r="125" s="4" customFormat="true" ht="24" hidden="false" customHeight="true" outlineLevel="0" collapsed="false">
      <c r="B125" s="100" t="str">
        <f aca="false">TEXT(B126,"jjjj")</f>
        <v>lundi</v>
      </c>
      <c r="C125" s="101" t="str">
        <f aca="false">TEXT(C126,"jjjj")</f>
        <v>mardi</v>
      </c>
      <c r="D125" s="102" t="str">
        <f aca="false">TEXT(D126,"jjjj")</f>
        <v>mercredi</v>
      </c>
      <c r="E125" s="101" t="str">
        <f aca="false">TEXT(E126,"jjjj")</f>
        <v>jeudi</v>
      </c>
      <c r="F125" s="102" t="str">
        <f aca="false">TEXT(F126,"jjjj")</f>
        <v>vendredi</v>
      </c>
      <c r="G125" s="101" t="str">
        <f aca="false">TEXT(G126,"jjjj")</f>
        <v>samedi</v>
      </c>
      <c r="H125" s="103" t="str">
        <f aca="false">TEXT(H126,"jjjj")</f>
        <v>dimanche</v>
      </c>
    </row>
    <row r="126" s="9" customFormat="true" ht="24" hidden="false" customHeight="true" outlineLevel="0" collapsed="false">
      <c r="B126" s="104" t="n">
        <f aca="false" t="array" ref="B126:H126">Jours+1+DATE(Calendrier6ans,OptionCalendrier6mois,1)-WEEKDAY(DATE(Calendrier6ans,OptionCalendrier6mois,1),OptionJoursemaine)</f>
        <v>45075</v>
      </c>
      <c r="C126" s="32" t="n">
        <v>45076</v>
      </c>
      <c r="D126" s="104" t="n">
        <v>45077</v>
      </c>
      <c r="E126" s="32" t="n">
        <v>45078</v>
      </c>
      <c r="F126" s="104" t="n">
        <v>45079</v>
      </c>
      <c r="G126" s="32" t="n">
        <v>45080</v>
      </c>
      <c r="H126" s="104" t="n">
        <v>45081</v>
      </c>
    </row>
    <row r="127" s="9" customFormat="true" ht="24" hidden="false" customHeight="true" outlineLevel="0" collapsed="false">
      <c r="B127" s="42" t="s">
        <v>12</v>
      </c>
      <c r="C127" s="32"/>
      <c r="D127" s="104"/>
      <c r="E127" s="32"/>
      <c r="F127" s="104"/>
      <c r="G127" s="90" t="s">
        <v>5</v>
      </c>
      <c r="H127" s="90" t="s">
        <v>5</v>
      </c>
    </row>
    <row r="128" s="9" customFormat="true" ht="24" hidden="false" customHeight="true" outlineLevel="0" collapsed="false">
      <c r="B128" s="42" t="s">
        <v>7</v>
      </c>
      <c r="C128" s="42" t="s">
        <v>7</v>
      </c>
      <c r="D128" s="42" t="s">
        <v>7</v>
      </c>
      <c r="E128" s="42" t="s">
        <v>7</v>
      </c>
      <c r="F128" s="42" t="s">
        <v>7</v>
      </c>
      <c r="G128" s="0"/>
      <c r="H128" s="0"/>
    </row>
    <row r="129" customFormat="false" ht="24.75" hidden="false" customHeight="true" outlineLevel="0" collapsed="false">
      <c r="B129" s="105" t="s">
        <v>6</v>
      </c>
      <c r="C129" s="105" t="s">
        <v>6</v>
      </c>
      <c r="D129" s="105" t="s">
        <v>6</v>
      </c>
      <c r="E129" s="105" t="s">
        <v>6</v>
      </c>
      <c r="F129" s="105" t="s">
        <v>6</v>
      </c>
      <c r="G129" s="88"/>
      <c r="H129" s="106"/>
    </row>
    <row r="130" s="9" customFormat="true" ht="24" hidden="false" customHeight="true" outlineLevel="0" collapsed="false">
      <c r="B130" s="107" t="n">
        <f aca="false" t="array" ref="B130:H130">Jours+8+DATE(Calendrier6ans,OptionCalendrier6mois,1)-WEEKDAY(DATE(Calendrier6ans,OptionCalendrier6mois,1),OptionJoursemaine)</f>
        <v>45082</v>
      </c>
      <c r="C130" s="108" t="n">
        <v>45083</v>
      </c>
      <c r="D130" s="107" t="n">
        <v>45084</v>
      </c>
      <c r="E130" s="108" t="n">
        <v>45085</v>
      </c>
      <c r="F130" s="107" t="n">
        <v>45086</v>
      </c>
      <c r="G130" s="108" t="n">
        <v>45087</v>
      </c>
      <c r="H130" s="107" t="n">
        <v>45088</v>
      </c>
    </row>
    <row r="131" s="9" customFormat="true" ht="24" hidden="false" customHeight="true" outlineLevel="0" collapsed="false">
      <c r="B131" s="39" t="s">
        <v>4</v>
      </c>
      <c r="C131" s="39" t="s">
        <v>4</v>
      </c>
      <c r="D131" s="39" t="s">
        <v>4</v>
      </c>
      <c r="E131" s="39" t="s">
        <v>4</v>
      </c>
      <c r="F131" s="39" t="s">
        <v>4</v>
      </c>
      <c r="G131" s="90" t="s">
        <v>5</v>
      </c>
      <c r="H131" s="90" t="s">
        <v>5</v>
      </c>
    </row>
    <row r="132" s="9" customFormat="true" ht="24" hidden="false" customHeight="true" outlineLevel="0" collapsed="false">
      <c r="B132" s="105" t="s">
        <v>6</v>
      </c>
      <c r="C132" s="105" t="s">
        <v>6</v>
      </c>
      <c r="D132" s="105" t="s">
        <v>6</v>
      </c>
      <c r="E132" s="105" t="s">
        <v>6</v>
      </c>
      <c r="F132" s="105" t="s">
        <v>6</v>
      </c>
      <c r="G132" s="109" t="s">
        <v>17</v>
      </c>
      <c r="H132" s="110" t="s">
        <v>17</v>
      </c>
    </row>
    <row r="133" s="9" customFormat="true" ht="24" hidden="false" customHeight="true" outlineLevel="0" collapsed="false">
      <c r="B133" s="107" t="n">
        <f aca="false" t="array" ref="B133:H133">Jours+15+DATE(Calendrier6ans,OptionCalendrier6mois,1)-WEEKDAY(DATE(Calendrier6ans,OptionCalendrier6mois,1),OptionJoursemaine)</f>
        <v>45089</v>
      </c>
      <c r="C133" s="108" t="n">
        <v>45090</v>
      </c>
      <c r="D133" s="107" t="n">
        <v>45091</v>
      </c>
      <c r="E133" s="108" t="n">
        <v>45092</v>
      </c>
      <c r="F133" s="107" t="n">
        <v>45093</v>
      </c>
      <c r="G133" s="108" t="n">
        <v>45094</v>
      </c>
      <c r="H133" s="107" t="n">
        <v>45095</v>
      </c>
    </row>
    <row r="134" s="9" customFormat="true" ht="24" hidden="false" customHeight="true" outlineLevel="0" collapsed="false">
      <c r="B134" s="111" t="s">
        <v>18</v>
      </c>
      <c r="C134" s="111" t="s">
        <v>18</v>
      </c>
      <c r="D134" s="111" t="s">
        <v>18</v>
      </c>
      <c r="E134" s="111" t="s">
        <v>18</v>
      </c>
      <c r="F134" s="111" t="s">
        <v>18</v>
      </c>
      <c r="G134" s="108"/>
      <c r="H134" s="107"/>
    </row>
    <row r="135" s="9" customFormat="true" ht="24" hidden="false" customHeight="true" outlineLevel="0" collapsed="false">
      <c r="B135" s="42" t="s">
        <v>7</v>
      </c>
      <c r="C135" s="42" t="s">
        <v>7</v>
      </c>
      <c r="D135" s="42" t="s">
        <v>7</v>
      </c>
      <c r="E135" s="42" t="s">
        <v>7</v>
      </c>
      <c r="F135" s="42" t="s">
        <v>7</v>
      </c>
      <c r="G135" s="90" t="s">
        <v>5</v>
      </c>
      <c r="H135" s="90" t="s">
        <v>5</v>
      </c>
    </row>
    <row r="136" customFormat="false" ht="24.75" hidden="false" customHeight="true" outlineLevel="0" collapsed="false">
      <c r="B136" s="105" t="s">
        <v>6</v>
      </c>
      <c r="C136" s="105" t="s">
        <v>6</v>
      </c>
      <c r="D136" s="105" t="s">
        <v>6</v>
      </c>
      <c r="E136" s="105" t="s">
        <v>6</v>
      </c>
      <c r="F136" s="105" t="s">
        <v>6</v>
      </c>
      <c r="G136" s="88"/>
      <c r="H136" s="106"/>
    </row>
    <row r="137" s="9" customFormat="true" ht="24" hidden="false" customHeight="true" outlineLevel="0" collapsed="false">
      <c r="B137" s="107" t="n">
        <f aca="false" t="array" ref="B137:H137">Jours+22+DATE(Calendrier6ans,OptionCalendrier6mois,1)-WEEKDAY(DATE(Calendrier6ans,OptionCalendrier6mois,1),OptionJoursemaine)</f>
        <v>45096</v>
      </c>
      <c r="C137" s="108" t="n">
        <v>45097</v>
      </c>
      <c r="D137" s="107" t="n">
        <v>45098</v>
      </c>
      <c r="E137" s="108" t="n">
        <v>45099</v>
      </c>
      <c r="F137" s="107" t="n">
        <v>45100</v>
      </c>
      <c r="G137" s="108" t="n">
        <v>45101</v>
      </c>
      <c r="H137" s="107" t="n">
        <v>45102</v>
      </c>
    </row>
    <row r="138" s="9" customFormat="true" ht="24" hidden="false" customHeight="true" outlineLevel="0" collapsed="false">
      <c r="B138" s="39" t="s">
        <v>4</v>
      </c>
      <c r="C138" s="39" t="s">
        <v>4</v>
      </c>
      <c r="D138" s="39" t="s">
        <v>4</v>
      </c>
      <c r="E138" s="39" t="s">
        <v>4</v>
      </c>
      <c r="F138" s="39" t="s">
        <v>4</v>
      </c>
      <c r="G138" s="90" t="s">
        <v>5</v>
      </c>
      <c r="H138" s="90" t="s">
        <v>5</v>
      </c>
    </row>
    <row r="139" customFormat="false" ht="24.75" hidden="false" customHeight="true" outlineLevel="0" collapsed="false">
      <c r="B139" s="105" t="s">
        <v>6</v>
      </c>
      <c r="C139" s="105" t="s">
        <v>6</v>
      </c>
      <c r="D139" s="105" t="s">
        <v>6</v>
      </c>
      <c r="E139" s="105" t="s">
        <v>6</v>
      </c>
      <c r="F139" s="105" t="s">
        <v>6</v>
      </c>
      <c r="G139" s="88"/>
      <c r="H139" s="106"/>
    </row>
    <row r="140" customFormat="false" ht="24.75" hidden="false" customHeight="true" outlineLevel="0" collapsed="false">
      <c r="B140" s="112" t="s">
        <v>19</v>
      </c>
      <c r="C140" s="112" t="s">
        <v>19</v>
      </c>
      <c r="D140" s="112" t="s">
        <v>19</v>
      </c>
      <c r="E140" s="112" t="s">
        <v>19</v>
      </c>
      <c r="F140" s="112" t="s">
        <v>19</v>
      </c>
      <c r="G140" s="112" t="s">
        <v>19</v>
      </c>
      <c r="H140" s="112" t="s">
        <v>19</v>
      </c>
    </row>
    <row r="141" s="9" customFormat="true" ht="18" hidden="false" customHeight="true" outlineLevel="0" collapsed="false">
      <c r="B141" s="107" t="n">
        <f aca="false" t="array" ref="B141:H141">Jours+29+DATE(Calendrier6ans,OptionCalendrier6mois,1)-WEEKDAY(DATE(Calendrier6ans,OptionCalendrier6mois,1),OptionJoursemaine)</f>
        <v>45103</v>
      </c>
      <c r="C141" s="108" t="n">
        <v>45104</v>
      </c>
      <c r="D141" s="107" t="n">
        <v>45105</v>
      </c>
      <c r="E141" s="108" t="n">
        <v>45106</v>
      </c>
      <c r="F141" s="107" t="n">
        <v>45107</v>
      </c>
      <c r="G141" s="108" t="n">
        <v>45108</v>
      </c>
      <c r="H141" s="107" t="n">
        <v>45109</v>
      </c>
    </row>
    <row r="142" s="9" customFormat="true" ht="24" hidden="false" customHeight="true" outlineLevel="0" collapsed="false">
      <c r="B142" s="42" t="s">
        <v>7</v>
      </c>
      <c r="C142" s="42" t="s">
        <v>7</v>
      </c>
      <c r="D142" s="42" t="s">
        <v>7</v>
      </c>
      <c r="E142" s="42" t="s">
        <v>7</v>
      </c>
      <c r="F142" s="42" t="s">
        <v>7</v>
      </c>
      <c r="G142" s="90" t="s">
        <v>5</v>
      </c>
      <c r="H142" s="90" t="s">
        <v>5</v>
      </c>
    </row>
    <row r="143" customFormat="false" ht="24.75" hidden="false" customHeight="true" outlineLevel="0" collapsed="false">
      <c r="B143" s="105" t="s">
        <v>6</v>
      </c>
      <c r="C143" s="105" t="s">
        <v>6</v>
      </c>
      <c r="D143" s="105" t="s">
        <v>6</v>
      </c>
      <c r="E143" s="105" t="s">
        <v>6</v>
      </c>
      <c r="F143" s="105" t="s">
        <v>6</v>
      </c>
      <c r="G143" s="88"/>
      <c r="H143" s="106"/>
    </row>
    <row r="144" s="9" customFormat="true" ht="24" hidden="false" customHeight="true" outlineLevel="0" collapsed="false">
      <c r="B144" s="107" t="n">
        <f aca="false" t="array" ref="B144:C144">Jours+36+DATE(Calendrier6ans,OptionCalendrier6mois,1)-WEEKDAY(DATE(Calendrier6ans,OptionCalendrier6mois,1),OptionJoursemaine)</f>
        <v>45110</v>
      </c>
      <c r="C144" s="108" t="n">
        <v>45111</v>
      </c>
      <c r="D144" s="113" t="s">
        <v>3</v>
      </c>
      <c r="E144" s="113"/>
      <c r="F144" s="113"/>
      <c r="G144" s="113"/>
      <c r="H144" s="113"/>
    </row>
    <row r="145" s="9" customFormat="true" ht="18" hidden="false" customHeight="true" outlineLevel="0" collapsed="false">
      <c r="B145" s="114"/>
      <c r="C145" s="13"/>
      <c r="D145" s="115"/>
      <c r="E145" s="97"/>
      <c r="F145" s="97"/>
      <c r="G145" s="97"/>
      <c r="H145" s="116"/>
    </row>
    <row r="146" customFormat="false" ht="24" hidden="true" customHeight="true" outlineLevel="0" collapsed="false">
      <c r="B146" s="117"/>
      <c r="C146" s="118"/>
      <c r="D146" s="119"/>
      <c r="E146" s="119"/>
      <c r="F146" s="119"/>
      <c r="G146" s="119"/>
      <c r="H146" s="119"/>
    </row>
    <row r="147" customFormat="false" ht="9" hidden="false" customHeight="true" outlineLevel="0" collapsed="false">
      <c r="B147" s="23"/>
      <c r="C147" s="23"/>
      <c r="D147" s="24"/>
      <c r="E147" s="24"/>
      <c r="F147" s="24"/>
      <c r="G147" s="24"/>
      <c r="H147" s="24"/>
    </row>
    <row r="148" customFormat="false" ht="95.25" hidden="false" customHeight="true" outlineLevel="0" collapsed="false">
      <c r="B148" s="25" t="n">
        <f aca="false">YEAR(DATE(Calendrier6ans,OptionCalendrier6mois+1,1))</f>
        <v>2023</v>
      </c>
      <c r="C148" s="26" t="str">
        <f aca="false">TEXT(DATE(Calendrier6ans,OptionCalendrier6mois+1,1),"mmmm")</f>
        <v>juillet</v>
      </c>
      <c r="D148" s="26"/>
    </row>
    <row r="149" customFormat="false" ht="9" hidden="false" customHeight="true" outlineLevel="0" collapsed="false"/>
    <row r="150" s="4" customFormat="true" ht="24" hidden="false" customHeight="true" outlineLevel="0" collapsed="false">
      <c r="B150" s="69" t="str">
        <f aca="false">TEXT(B151,"jjjj")</f>
        <v>lundi</v>
      </c>
      <c r="C150" s="70" t="str">
        <f aca="false">TEXT(C151,"jjjj")</f>
        <v>mardi</v>
      </c>
      <c r="D150" s="71" t="str">
        <f aca="false">TEXT(D151,"jjjj")</f>
        <v>mercredi</v>
      </c>
      <c r="E150" s="70" t="str">
        <f aca="false">TEXT(E151,"jjjj")</f>
        <v>jeudi</v>
      </c>
      <c r="F150" s="71" t="str">
        <f aca="false">TEXT(F151,"jjjj")</f>
        <v>vendredi</v>
      </c>
      <c r="G150" s="70" t="str">
        <f aca="false">TEXT(G151,"jjjj")</f>
        <v>samedi</v>
      </c>
      <c r="H150" s="72" t="str">
        <f aca="false">TEXT(H151,"jjjj")</f>
        <v>dimanche</v>
      </c>
    </row>
    <row r="151" s="9" customFormat="true" ht="24" hidden="false" customHeight="true" outlineLevel="0" collapsed="false">
      <c r="B151" s="73" t="n">
        <f aca="false" t="array" ref="B151:H151">Jours+1+DATE(Calendrier7ans,OptionCalendrier7mois,1)-WEEKDAY(DATE(Calendrier7ans,OptionCalendrier7mois,1),OptionJoursemaine)</f>
        <v>45103</v>
      </c>
      <c r="C151" s="32" t="n">
        <v>45104</v>
      </c>
      <c r="D151" s="73" t="n">
        <v>45105</v>
      </c>
      <c r="E151" s="32" t="n">
        <v>45106</v>
      </c>
      <c r="F151" s="73" t="n">
        <v>45107</v>
      </c>
      <c r="G151" s="32" t="n">
        <v>45108</v>
      </c>
      <c r="H151" s="73" t="n">
        <v>45109</v>
      </c>
    </row>
    <row r="152" s="9" customFormat="true" ht="24" hidden="false" customHeight="true" outlineLevel="0" collapsed="false">
      <c r="B152" s="39" t="s">
        <v>4</v>
      </c>
      <c r="C152" s="39" t="s">
        <v>4</v>
      </c>
      <c r="D152" s="39" t="s">
        <v>4</v>
      </c>
      <c r="E152" s="39" t="s">
        <v>4</v>
      </c>
      <c r="F152" s="39" t="s">
        <v>4</v>
      </c>
      <c r="G152" s="90" t="s">
        <v>5</v>
      </c>
      <c r="H152" s="90" t="s">
        <v>5</v>
      </c>
    </row>
    <row r="153" customFormat="false" ht="24.75" hidden="false" customHeight="true" outlineLevel="0" collapsed="false">
      <c r="B153" s="74" t="s">
        <v>6</v>
      </c>
      <c r="C153" s="74" t="s">
        <v>6</v>
      </c>
      <c r="D153" s="74" t="s">
        <v>6</v>
      </c>
      <c r="E153" s="74" t="s">
        <v>6</v>
      </c>
      <c r="F153" s="74" t="s">
        <v>6</v>
      </c>
      <c r="G153" s="36"/>
      <c r="H153" s="78"/>
    </row>
    <row r="154" s="9" customFormat="true" ht="24" hidden="false" customHeight="true" outlineLevel="0" collapsed="false">
      <c r="B154" s="75" t="n">
        <f aca="false" t="array" ref="B154:H154">Jours+8+DATE(Calendrier7ans,OptionCalendrier7mois,1)-WEEKDAY(DATE(Calendrier7ans,OptionCalendrier7mois,1),OptionJoursemaine)</f>
        <v>45110</v>
      </c>
      <c r="C154" s="76" t="n">
        <v>45111</v>
      </c>
      <c r="D154" s="75" t="n">
        <v>45112</v>
      </c>
      <c r="E154" s="76" t="n">
        <v>45113</v>
      </c>
      <c r="F154" s="75" t="n">
        <v>45114</v>
      </c>
      <c r="G154" s="76" t="n">
        <v>45115</v>
      </c>
      <c r="H154" s="75" t="n">
        <v>45116</v>
      </c>
    </row>
    <row r="155" s="9" customFormat="true" ht="24" hidden="false" customHeight="true" outlineLevel="0" collapsed="false">
      <c r="B155" s="42" t="s">
        <v>7</v>
      </c>
      <c r="C155" s="42" t="s">
        <v>7</v>
      </c>
      <c r="D155" s="42" t="s">
        <v>7</v>
      </c>
      <c r="E155" s="42" t="s">
        <v>7</v>
      </c>
      <c r="F155" s="42" t="s">
        <v>7</v>
      </c>
      <c r="G155" s="40" t="s">
        <v>5</v>
      </c>
      <c r="H155" s="40" t="s">
        <v>5</v>
      </c>
    </row>
    <row r="156" customFormat="false" ht="24.75" hidden="false" customHeight="true" outlineLevel="0" collapsed="false">
      <c r="B156" s="74" t="s">
        <v>6</v>
      </c>
      <c r="C156" s="74" t="s">
        <v>6</v>
      </c>
      <c r="D156" s="74" t="s">
        <v>6</v>
      </c>
      <c r="E156" s="74" t="s">
        <v>6</v>
      </c>
      <c r="F156" s="74" t="s">
        <v>6</v>
      </c>
      <c r="G156" s="36"/>
      <c r="H156" s="78"/>
    </row>
    <row r="157" customFormat="false" ht="24.75" hidden="false" customHeight="true" outlineLevel="0" collapsed="false">
      <c r="B157" s="120" t="s">
        <v>20</v>
      </c>
      <c r="C157" s="120" t="s">
        <v>20</v>
      </c>
      <c r="D157" s="120" t="s">
        <v>20</v>
      </c>
      <c r="E157" s="120" t="s">
        <v>20</v>
      </c>
      <c r="F157" s="120" t="s">
        <v>20</v>
      </c>
      <c r="G157" s="36"/>
      <c r="H157" s="78"/>
    </row>
    <row r="158" s="9" customFormat="true" ht="24" hidden="false" customHeight="true" outlineLevel="0" collapsed="false">
      <c r="B158" s="75" t="n">
        <f aca="false" t="array" ref="B158:H158">Jours+15+DATE(Calendrier7ans,OptionCalendrier7mois,1)-WEEKDAY(DATE(Calendrier7ans,OptionCalendrier7mois,1),OptionJoursemaine)</f>
        <v>45117</v>
      </c>
      <c r="C158" s="76" t="n">
        <v>45118</v>
      </c>
      <c r="D158" s="75" t="n">
        <v>45119</v>
      </c>
      <c r="E158" s="76" t="n">
        <v>45120</v>
      </c>
      <c r="F158" s="75" t="n">
        <v>45121</v>
      </c>
      <c r="G158" s="76" t="n">
        <v>45122</v>
      </c>
      <c r="H158" s="75" t="n">
        <v>45123</v>
      </c>
    </row>
    <row r="159" s="9" customFormat="true" ht="24" hidden="false" customHeight="true" outlineLevel="0" collapsed="false">
      <c r="B159" s="39" t="s">
        <v>4</v>
      </c>
      <c r="C159" s="39" t="s">
        <v>4</v>
      </c>
      <c r="D159" s="39" t="s">
        <v>4</v>
      </c>
      <c r="E159" s="39" t="s">
        <v>4</v>
      </c>
      <c r="F159" s="39" t="s">
        <v>4</v>
      </c>
      <c r="G159" s="90" t="s">
        <v>5</v>
      </c>
      <c r="H159" s="90" t="s">
        <v>5</v>
      </c>
    </row>
    <row r="160" customFormat="false" ht="24.75" hidden="false" customHeight="true" outlineLevel="0" collapsed="false">
      <c r="B160" s="74" t="s">
        <v>6</v>
      </c>
      <c r="C160" s="74" t="s">
        <v>6</v>
      </c>
      <c r="D160" s="74" t="s">
        <v>6</v>
      </c>
      <c r="E160" s="74" t="s">
        <v>6</v>
      </c>
      <c r="F160" s="74" t="s">
        <v>6</v>
      </c>
      <c r="G160" s="36"/>
      <c r="H160" s="0"/>
    </row>
    <row r="161" customFormat="false" ht="24.75" hidden="false" customHeight="true" outlineLevel="0" collapsed="false">
      <c r="B161" s="120" t="s">
        <v>21</v>
      </c>
      <c r="C161" s="120" t="s">
        <v>21</v>
      </c>
      <c r="D161" s="120" t="s">
        <v>21</v>
      </c>
      <c r="E161" s="120" t="s">
        <v>21</v>
      </c>
      <c r="F161" s="120" t="s">
        <v>21</v>
      </c>
      <c r="G161" s="36"/>
      <c r="H161" s="0"/>
    </row>
    <row r="162" s="9" customFormat="true" ht="24" hidden="false" customHeight="true" outlineLevel="0" collapsed="false">
      <c r="B162" s="75" t="n">
        <f aca="false" t="array" ref="B162:H162">Jours+22+DATE(Calendrier7ans,OptionCalendrier7mois,1)-WEEKDAY(DATE(Calendrier7ans,OptionCalendrier7mois,1),OptionJoursemaine)</f>
        <v>45124</v>
      </c>
      <c r="C162" s="76" t="n">
        <v>45125</v>
      </c>
      <c r="D162" s="75" t="n">
        <v>45126</v>
      </c>
      <c r="E162" s="76" t="n">
        <v>45127</v>
      </c>
      <c r="F162" s="75" t="n">
        <v>45128</v>
      </c>
      <c r="G162" s="76" t="n">
        <v>45129</v>
      </c>
      <c r="H162" s="75" t="n">
        <v>45130</v>
      </c>
    </row>
    <row r="163" s="9" customFormat="true" ht="24" hidden="false" customHeight="true" outlineLevel="0" collapsed="false">
      <c r="B163" s="42" t="s">
        <v>7</v>
      </c>
      <c r="C163" s="42" t="s">
        <v>7</v>
      </c>
      <c r="D163" s="42" t="s">
        <v>7</v>
      </c>
      <c r="E163" s="42" t="s">
        <v>7</v>
      </c>
      <c r="F163" s="42" t="s">
        <v>7</v>
      </c>
      <c r="G163" s="40" t="s">
        <v>5</v>
      </c>
      <c r="H163" s="40" t="s">
        <v>5</v>
      </c>
    </row>
    <row r="164" customFormat="false" ht="24.75" hidden="false" customHeight="true" outlineLevel="0" collapsed="false">
      <c r="B164" s="74" t="s">
        <v>6</v>
      </c>
      <c r="C164" s="74" t="s">
        <v>6</v>
      </c>
      <c r="D164" s="74" t="s">
        <v>6</v>
      </c>
      <c r="E164" s="74" t="s">
        <v>6</v>
      </c>
      <c r="F164" s="74" t="s">
        <v>6</v>
      </c>
      <c r="G164" s="36"/>
      <c r="H164" s="78"/>
    </row>
    <row r="165" s="9" customFormat="true" ht="24" hidden="false" customHeight="true" outlineLevel="0" collapsed="false">
      <c r="B165" s="75" t="n">
        <f aca="false" t="array" ref="B165:H165">Jours+29+DATE(Calendrier7ans,OptionCalendrier7mois,1)-WEEKDAY(DATE(Calendrier7ans,OptionCalendrier7mois,1),OptionJoursemaine)</f>
        <v>45131</v>
      </c>
      <c r="C165" s="76" t="n">
        <v>45132</v>
      </c>
      <c r="D165" s="75" t="n">
        <v>45133</v>
      </c>
      <c r="E165" s="76" t="n">
        <v>45134</v>
      </c>
      <c r="F165" s="75" t="n">
        <v>45135</v>
      </c>
      <c r="G165" s="76" t="n">
        <v>45136</v>
      </c>
      <c r="H165" s="75" t="n">
        <v>45137</v>
      </c>
    </row>
    <row r="166" s="9" customFormat="true" ht="24" hidden="false" customHeight="true" outlineLevel="0" collapsed="false">
      <c r="B166" s="39" t="s">
        <v>4</v>
      </c>
      <c r="C166" s="39" t="s">
        <v>4</v>
      </c>
      <c r="D166" s="39" t="s">
        <v>4</v>
      </c>
      <c r="E166" s="39" t="s">
        <v>4</v>
      </c>
      <c r="F166" s="39" t="s">
        <v>4</v>
      </c>
      <c r="G166" s="90" t="s">
        <v>5</v>
      </c>
      <c r="H166" s="90" t="s">
        <v>5</v>
      </c>
    </row>
    <row r="167" customFormat="false" ht="24.75" hidden="false" customHeight="true" outlineLevel="0" collapsed="false">
      <c r="B167" s="74" t="s">
        <v>6</v>
      </c>
      <c r="C167" s="74" t="s">
        <v>6</v>
      </c>
      <c r="D167" s="74" t="s">
        <v>6</v>
      </c>
      <c r="E167" s="74" t="s">
        <v>6</v>
      </c>
      <c r="F167" s="74" t="s">
        <v>6</v>
      </c>
      <c r="G167" s="36"/>
      <c r="H167" s="78"/>
    </row>
    <row r="168" s="9" customFormat="true" ht="24" hidden="false" customHeight="true" outlineLevel="0" collapsed="false">
      <c r="B168" s="75" t="n">
        <f aca="false" t="array" ref="B168:C168">Jours+36+DATE(Calendrier7ans,OptionCalendrier7mois,1)-WEEKDAY(DATE(Calendrier7ans,OptionCalendrier7mois,1),OptionJoursemaine)</f>
        <v>45138</v>
      </c>
      <c r="C168" s="76" t="n">
        <v>45139</v>
      </c>
      <c r="D168" s="79" t="s">
        <v>3</v>
      </c>
      <c r="E168" s="79"/>
      <c r="F168" s="79"/>
      <c r="G168" s="79"/>
      <c r="H168" s="79"/>
    </row>
    <row r="169" s="9" customFormat="true" ht="24" hidden="false" customHeight="true" outlineLevel="0" collapsed="false">
      <c r="B169" s="80"/>
      <c r="C169" s="34"/>
      <c r="D169" s="121"/>
      <c r="E169" s="34"/>
      <c r="F169" s="34"/>
      <c r="G169" s="34"/>
      <c r="H169" s="122"/>
    </row>
    <row r="170" customFormat="false" ht="24" hidden="false" customHeight="true" outlineLevel="0" collapsed="false">
      <c r="B170" s="123"/>
      <c r="C170" s="83"/>
      <c r="D170" s="84"/>
      <c r="E170" s="84"/>
      <c r="F170" s="84"/>
      <c r="G170" s="84"/>
      <c r="H170" s="124"/>
    </row>
    <row r="171" customFormat="false" ht="9" hidden="false" customHeight="true" outlineLevel="0" collapsed="false">
      <c r="B171" s="23"/>
      <c r="C171" s="23"/>
      <c r="D171" s="24"/>
      <c r="E171" s="24"/>
      <c r="F171" s="24"/>
      <c r="G171" s="24"/>
      <c r="H171" s="24"/>
    </row>
    <row r="172" customFormat="false" ht="95.25" hidden="false" customHeight="true" outlineLevel="0" collapsed="false">
      <c r="B172" s="25" t="n">
        <f aca="false">YEAR(DATE(Calendrier7ans,OptionCalendrier7mois+1,1))</f>
        <v>2023</v>
      </c>
      <c r="C172" s="26" t="str">
        <f aca="false">TEXT(DATE(Calendrier7ans,OptionCalendrier7mois+1,1),"mmmm")</f>
        <v>août</v>
      </c>
      <c r="D172" s="26"/>
    </row>
    <row r="173" customFormat="false" ht="9" hidden="false" customHeight="true" outlineLevel="0" collapsed="false"/>
    <row r="174" s="4" customFormat="true" ht="24" hidden="false" customHeight="true" outlineLevel="0" collapsed="false">
      <c r="B174" s="125" t="str">
        <f aca="false">TEXT(B175,"jjjj")</f>
        <v>lundi</v>
      </c>
      <c r="C174" s="126" t="str">
        <f aca="false">TEXT(C175,"jjjj")</f>
        <v>mardi</v>
      </c>
      <c r="D174" s="127" t="str">
        <f aca="false">TEXT(D175,"jjjj")</f>
        <v>mercredi</v>
      </c>
      <c r="E174" s="126" t="str">
        <f aca="false">TEXT(E175,"jjjj")</f>
        <v>jeudi</v>
      </c>
      <c r="F174" s="127" t="str">
        <f aca="false">TEXT(F175,"jjjj")</f>
        <v>vendredi</v>
      </c>
      <c r="G174" s="126" t="str">
        <f aca="false">TEXT(G175,"jjjj")</f>
        <v>samedi</v>
      </c>
      <c r="H174" s="128" t="str">
        <f aca="false">TEXT(H175,"jjjj")</f>
        <v>dimanche</v>
      </c>
    </row>
    <row r="175" s="9" customFormat="true" ht="24" hidden="false" customHeight="true" outlineLevel="0" collapsed="false">
      <c r="B175" s="129" t="n">
        <f aca="false" t="array" ref="B175:H175">Jours+1+DATE(Calendrier8ans,OptionCalendrier8mois,1)-WEEKDAY(DATE(Calendrier8ans,OptionCalendrier8mois,1),OptionJoursemaine)</f>
        <v>45138</v>
      </c>
      <c r="C175" s="32" t="n">
        <v>45139</v>
      </c>
      <c r="D175" s="129" t="n">
        <v>45140</v>
      </c>
      <c r="E175" s="32" t="n">
        <v>45141</v>
      </c>
      <c r="F175" s="129" t="n">
        <v>45142</v>
      </c>
      <c r="G175" s="32" t="n">
        <v>45143</v>
      </c>
      <c r="H175" s="129" t="n">
        <v>45144</v>
      </c>
    </row>
    <row r="176" s="9" customFormat="true" ht="24" hidden="false" customHeight="true" outlineLevel="0" collapsed="false">
      <c r="B176" s="42" t="s">
        <v>7</v>
      </c>
      <c r="C176" s="42" t="s">
        <v>7</v>
      </c>
      <c r="D176" s="42" t="s">
        <v>7</v>
      </c>
      <c r="E176" s="42" t="s">
        <v>7</v>
      </c>
      <c r="F176" s="42" t="s">
        <v>7</v>
      </c>
      <c r="G176" s="40" t="s">
        <v>5</v>
      </c>
      <c r="H176" s="40" t="s">
        <v>5</v>
      </c>
    </row>
    <row r="177" customFormat="false" ht="24.75" hidden="false" customHeight="true" outlineLevel="0" collapsed="false">
      <c r="B177" s="130" t="s">
        <v>6</v>
      </c>
      <c r="C177" s="130" t="s">
        <v>6</v>
      </c>
      <c r="D177" s="130" t="s">
        <v>6</v>
      </c>
      <c r="E177" s="130" t="s">
        <v>6</v>
      </c>
      <c r="F177" s="130" t="s">
        <v>6</v>
      </c>
      <c r="G177" s="131"/>
      <c r="H177" s="131"/>
    </row>
    <row r="178" s="9" customFormat="true" ht="24" hidden="false" customHeight="true" outlineLevel="0" collapsed="false">
      <c r="B178" s="132" t="n">
        <f aca="false" t="array" ref="B178:H178">Jours+8+DATE(Calendrier8ans,OptionCalendrier8mois,1)-WEEKDAY(DATE(Calendrier8ans,OptionCalendrier8mois,1),OptionJoursemaine)</f>
        <v>45145</v>
      </c>
      <c r="C178" s="133" t="n">
        <v>45146</v>
      </c>
      <c r="D178" s="132" t="n">
        <v>45147</v>
      </c>
      <c r="E178" s="133" t="n">
        <v>45148</v>
      </c>
      <c r="F178" s="132" t="n">
        <v>45149</v>
      </c>
      <c r="G178" s="133" t="n">
        <v>45150</v>
      </c>
      <c r="H178" s="132" t="n">
        <v>45151</v>
      </c>
    </row>
    <row r="179" s="9" customFormat="true" ht="24" hidden="false" customHeight="true" outlineLevel="0" collapsed="false">
      <c r="B179" s="42" t="s">
        <v>7</v>
      </c>
      <c r="C179" s="42" t="s">
        <v>7</v>
      </c>
      <c r="D179" s="42" t="s">
        <v>7</v>
      </c>
      <c r="E179" s="42" t="s">
        <v>7</v>
      </c>
      <c r="F179" s="42" t="s">
        <v>7</v>
      </c>
      <c r="G179" s="40" t="s">
        <v>5</v>
      </c>
      <c r="H179" s="40" t="s">
        <v>5</v>
      </c>
    </row>
    <row r="180" customFormat="false" ht="24.75" hidden="false" customHeight="true" outlineLevel="0" collapsed="false">
      <c r="B180" s="130" t="s">
        <v>6</v>
      </c>
      <c r="C180" s="130" t="s">
        <v>6</v>
      </c>
      <c r="D180" s="130" t="s">
        <v>6</v>
      </c>
      <c r="E180" s="130" t="s">
        <v>6</v>
      </c>
      <c r="F180" s="130" t="s">
        <v>6</v>
      </c>
      <c r="G180" s="131"/>
      <c r="H180" s="131"/>
    </row>
    <row r="181" s="9" customFormat="true" ht="24" hidden="false" customHeight="true" outlineLevel="0" collapsed="false">
      <c r="B181" s="132" t="n">
        <f aca="false" t="array" ref="B181:H181">Jours+15+DATE(Calendrier8ans,OptionCalendrier8mois,1)-WEEKDAY(DATE(Calendrier8ans,OptionCalendrier8mois,1),OptionJoursemaine)</f>
        <v>45152</v>
      </c>
      <c r="C181" s="133" t="n">
        <v>45153</v>
      </c>
      <c r="D181" s="132" t="n">
        <v>45154</v>
      </c>
      <c r="E181" s="133" t="n">
        <v>45155</v>
      </c>
      <c r="F181" s="132" t="n">
        <v>45156</v>
      </c>
      <c r="G181" s="133" t="n">
        <v>45157</v>
      </c>
      <c r="H181" s="132" t="n">
        <v>45158</v>
      </c>
    </row>
    <row r="182" s="9" customFormat="true" ht="24" hidden="false" customHeight="true" outlineLevel="0" collapsed="false">
      <c r="B182" s="42" t="s">
        <v>7</v>
      </c>
      <c r="C182" s="42" t="s">
        <v>7</v>
      </c>
      <c r="D182" s="42" t="s">
        <v>7</v>
      </c>
      <c r="E182" s="42" t="s">
        <v>7</v>
      </c>
      <c r="F182" s="42" t="s">
        <v>7</v>
      </c>
      <c r="G182" s="40" t="s">
        <v>5</v>
      </c>
      <c r="H182" s="40" t="s">
        <v>5</v>
      </c>
    </row>
    <row r="183" customFormat="false" ht="24.75" hidden="false" customHeight="true" outlineLevel="0" collapsed="false">
      <c r="B183" s="130" t="s">
        <v>6</v>
      </c>
      <c r="C183" s="130" t="s">
        <v>6</v>
      </c>
      <c r="D183" s="130" t="s">
        <v>6</v>
      </c>
      <c r="E183" s="130" t="s">
        <v>6</v>
      </c>
      <c r="F183" s="130" t="s">
        <v>6</v>
      </c>
      <c r="G183" s="131"/>
      <c r="H183" s="131"/>
    </row>
    <row r="184" s="9" customFormat="true" ht="24" hidden="false" customHeight="true" outlineLevel="0" collapsed="false">
      <c r="B184" s="132" t="n">
        <f aca="false" t="array" ref="B184:H184">Jours+22+DATE(Calendrier8ans,OptionCalendrier8mois,1)-WEEKDAY(DATE(Calendrier8ans,OptionCalendrier8mois,1),OptionJoursemaine)</f>
        <v>45159</v>
      </c>
      <c r="C184" s="133" t="n">
        <v>45160</v>
      </c>
      <c r="D184" s="132" t="n">
        <v>45161</v>
      </c>
      <c r="E184" s="133" t="n">
        <v>45162</v>
      </c>
      <c r="F184" s="132" t="n">
        <v>45163</v>
      </c>
      <c r="G184" s="133" t="n">
        <v>45164</v>
      </c>
      <c r="H184" s="132" t="n">
        <v>45165</v>
      </c>
    </row>
    <row r="185" s="9" customFormat="true" ht="24" hidden="false" customHeight="true" outlineLevel="0" collapsed="false">
      <c r="B185" s="42" t="s">
        <v>7</v>
      </c>
      <c r="C185" s="42" t="s">
        <v>7</v>
      </c>
      <c r="D185" s="42" t="s">
        <v>7</v>
      </c>
      <c r="E185" s="42" t="s">
        <v>7</v>
      </c>
      <c r="F185" s="42" t="s">
        <v>7</v>
      </c>
      <c r="G185" s="40" t="s">
        <v>5</v>
      </c>
      <c r="H185" s="40" t="s">
        <v>5</v>
      </c>
    </row>
    <row r="186" customFormat="false" ht="24.75" hidden="false" customHeight="true" outlineLevel="0" collapsed="false">
      <c r="B186" s="130" t="s">
        <v>6</v>
      </c>
      <c r="C186" s="130" t="s">
        <v>6</v>
      </c>
      <c r="D186" s="130" t="s">
        <v>6</v>
      </c>
      <c r="E186" s="130" t="s">
        <v>6</v>
      </c>
      <c r="F186" s="130" t="s">
        <v>6</v>
      </c>
      <c r="G186" s="131"/>
      <c r="H186" s="131"/>
    </row>
    <row r="187" s="9" customFormat="true" ht="24" hidden="false" customHeight="true" outlineLevel="0" collapsed="false">
      <c r="B187" s="132" t="n">
        <f aca="false" t="array" ref="B187:H187">Jours+29+DATE(Calendrier8ans,OptionCalendrier8mois,1)-WEEKDAY(DATE(Calendrier8ans,OptionCalendrier8mois,1),OptionJoursemaine)</f>
        <v>45166</v>
      </c>
      <c r="C187" s="133" t="n">
        <v>45167</v>
      </c>
      <c r="D187" s="132" t="n">
        <v>45168</v>
      </c>
      <c r="E187" s="133" t="n">
        <v>45169</v>
      </c>
      <c r="F187" s="132" t="n">
        <v>45170</v>
      </c>
      <c r="G187" s="133" t="n">
        <v>45171</v>
      </c>
      <c r="H187" s="132" t="n">
        <v>45172</v>
      </c>
    </row>
    <row r="188" s="9" customFormat="true" ht="24" hidden="false" customHeight="true" outlineLevel="0" collapsed="false">
      <c r="B188" s="39" t="s">
        <v>4</v>
      </c>
      <c r="C188" s="39" t="s">
        <v>4</v>
      </c>
      <c r="D188" s="39" t="s">
        <v>4</v>
      </c>
      <c r="E188" s="39" t="s">
        <v>4</v>
      </c>
      <c r="F188" s="39" t="s">
        <v>4</v>
      </c>
      <c r="G188" s="90" t="s">
        <v>5</v>
      </c>
      <c r="H188" s="90" t="s">
        <v>5</v>
      </c>
    </row>
    <row r="189" customFormat="false" ht="24" hidden="false" customHeight="true" outlineLevel="0" collapsed="false">
      <c r="B189" s="130" t="s">
        <v>6</v>
      </c>
      <c r="C189" s="130" t="s">
        <v>6</v>
      </c>
      <c r="D189" s="130" t="s">
        <v>6</v>
      </c>
      <c r="E189" s="130" t="s">
        <v>6</v>
      </c>
      <c r="F189" s="130" t="s">
        <v>6</v>
      </c>
      <c r="G189" s="131"/>
      <c r="H189" s="131"/>
    </row>
    <row r="190" s="9" customFormat="true" ht="24" hidden="false" customHeight="true" outlineLevel="0" collapsed="false">
      <c r="B190" s="132" t="n">
        <f aca="false" t="array" ref="B190:C190">Jours+36+DATE(Calendrier8ans,OptionCalendrier8mois,1)-WEEKDAY(DATE(Calendrier8ans,OptionCalendrier8mois,1),OptionJoursemaine)</f>
        <v>45173</v>
      </c>
      <c r="C190" s="133" t="n">
        <v>45174</v>
      </c>
      <c r="D190" s="134" t="s">
        <v>3</v>
      </c>
      <c r="E190" s="134"/>
      <c r="F190" s="134"/>
      <c r="G190" s="134"/>
      <c r="H190" s="134"/>
    </row>
    <row r="191" s="9" customFormat="true" ht="24" hidden="false" customHeight="true" outlineLevel="0" collapsed="false">
      <c r="B191" s="46"/>
      <c r="C191" s="46"/>
      <c r="D191" s="46"/>
      <c r="E191" s="46"/>
      <c r="F191" s="46"/>
      <c r="G191" s="46"/>
      <c r="H191" s="135"/>
    </row>
    <row r="192" customFormat="false" ht="24" hidden="false" customHeight="true" outlineLevel="0" collapsed="false">
      <c r="B192" s="46"/>
      <c r="C192" s="46"/>
      <c r="D192" s="136"/>
      <c r="E192" s="136"/>
      <c r="F192" s="136"/>
      <c r="G192" s="136"/>
      <c r="H192" s="137"/>
    </row>
    <row r="193" customFormat="false" ht="9" hidden="false" customHeight="true" outlineLevel="0" collapsed="false">
      <c r="B193" s="23"/>
      <c r="C193" s="23"/>
      <c r="D193" s="24"/>
      <c r="E193" s="24"/>
      <c r="F193" s="24"/>
      <c r="G193" s="24"/>
      <c r="H193" s="24"/>
    </row>
    <row r="194" customFormat="false" ht="95.25" hidden="false" customHeight="true" outlineLevel="0" collapsed="false">
      <c r="B194" s="25" t="n">
        <f aca="false">YEAR(DATE(Calendrier8ans,OptionCalendrier8mois+1,1))</f>
        <v>2023</v>
      </c>
      <c r="C194" s="26" t="str">
        <f aca="false">TEXT(DATE(Calendrier8ans,OptionCalendrier8mois+1,1),"mmmm")</f>
        <v>septembre</v>
      </c>
      <c r="D194" s="26"/>
    </row>
    <row r="195" customFormat="false" ht="9" hidden="false" customHeight="true" outlineLevel="0" collapsed="false"/>
    <row r="196" s="4" customFormat="true" ht="24" hidden="false" customHeight="true" outlineLevel="0" collapsed="false">
      <c r="B196" s="27" t="str">
        <f aca="false">TEXT(B197,"jjjj")</f>
        <v>lundi</v>
      </c>
      <c r="C196" s="28" t="str">
        <f aca="false">TEXT(C197,"jjjj")</f>
        <v>mardi</v>
      </c>
      <c r="D196" s="29" t="str">
        <f aca="false">TEXT(D197,"jjjj")</f>
        <v>mercredi</v>
      </c>
      <c r="E196" s="28" t="str">
        <f aca="false">TEXT(E197,"jjjj")</f>
        <v>jeudi</v>
      </c>
      <c r="F196" s="29" t="str">
        <f aca="false">TEXT(F197,"jjjj")</f>
        <v>vendredi</v>
      </c>
      <c r="G196" s="28" t="str">
        <f aca="false">TEXT(G197,"jjjj")</f>
        <v>samedi</v>
      </c>
      <c r="H196" s="30" t="str">
        <f aca="false">TEXT(H197,"jjjj")</f>
        <v>dimanche</v>
      </c>
    </row>
    <row r="197" s="9" customFormat="true" ht="24" hidden="false" customHeight="true" outlineLevel="0" collapsed="false">
      <c r="B197" s="31" t="n">
        <f aca="false" t="array" ref="B197:H197">Jours+1+DATE(Calendrier9ans,OptionCalendrier9mois,1)-WEEKDAY(DATE(Calendrier9ans,OptionCalendrier9mois,1),OptionJoursemaine)</f>
        <v>45166</v>
      </c>
      <c r="C197" s="32" t="n">
        <v>45167</v>
      </c>
      <c r="D197" s="31" t="n">
        <v>45168</v>
      </c>
      <c r="E197" s="32" t="n">
        <v>45169</v>
      </c>
      <c r="F197" s="31" t="n">
        <v>45170</v>
      </c>
      <c r="G197" s="32" t="n">
        <v>45171</v>
      </c>
      <c r="H197" s="31" t="n">
        <v>45172</v>
      </c>
    </row>
    <row r="198" s="9" customFormat="true" ht="24" hidden="false" customHeight="true" outlineLevel="0" collapsed="false">
      <c r="B198" s="39" t="s">
        <v>4</v>
      </c>
      <c r="C198" s="39" t="s">
        <v>4</v>
      </c>
      <c r="D198" s="39" t="s">
        <v>4</v>
      </c>
      <c r="E198" s="39" t="s">
        <v>4</v>
      </c>
      <c r="F198" s="39" t="s">
        <v>4</v>
      </c>
      <c r="G198" s="90" t="s">
        <v>5</v>
      </c>
      <c r="H198" s="90" t="s">
        <v>5</v>
      </c>
    </row>
    <row r="199" customFormat="false" ht="24.75" hidden="false" customHeight="true" outlineLevel="0" collapsed="false">
      <c r="B199" s="41" t="s">
        <v>6</v>
      </c>
      <c r="C199" s="41" t="s">
        <v>6</v>
      </c>
      <c r="D199" s="41" t="s">
        <v>6</v>
      </c>
      <c r="E199" s="41" t="s">
        <v>6</v>
      </c>
      <c r="F199" s="41" t="s">
        <v>6</v>
      </c>
      <c r="G199" s="36"/>
      <c r="H199" s="35"/>
    </row>
    <row r="200" s="9" customFormat="true" ht="24" hidden="false" customHeight="true" outlineLevel="0" collapsed="false">
      <c r="B200" s="37" t="n">
        <f aca="false" t="array" ref="B200:H200">Jours+8+DATE(Calendrier9ans,OptionCalendrier9mois,1)-WEEKDAY(DATE(Calendrier9ans,OptionCalendrier9mois,1),OptionJoursemaine)</f>
        <v>45173</v>
      </c>
      <c r="C200" s="38" t="n">
        <v>45174</v>
      </c>
      <c r="D200" s="37" t="n">
        <v>45175</v>
      </c>
      <c r="E200" s="38" t="n">
        <v>45176</v>
      </c>
      <c r="F200" s="37" t="n">
        <v>45177</v>
      </c>
      <c r="G200" s="38" t="n">
        <v>45178</v>
      </c>
      <c r="H200" s="37" t="n">
        <v>45179</v>
      </c>
    </row>
    <row r="201" s="9" customFormat="true" ht="24" hidden="false" customHeight="true" outlineLevel="0" collapsed="false">
      <c r="B201" s="42" t="s">
        <v>7</v>
      </c>
      <c r="C201" s="42" t="s">
        <v>7</v>
      </c>
      <c r="D201" s="42" t="s">
        <v>7</v>
      </c>
      <c r="E201" s="42" t="s">
        <v>7</v>
      </c>
      <c r="F201" s="42" t="s">
        <v>7</v>
      </c>
      <c r="G201" s="40" t="s">
        <v>5</v>
      </c>
      <c r="H201" s="40" t="s">
        <v>5</v>
      </c>
    </row>
    <row r="202" customFormat="false" ht="24.75" hidden="false" customHeight="true" outlineLevel="0" collapsed="false">
      <c r="B202" s="41" t="s">
        <v>6</v>
      </c>
      <c r="C202" s="41" t="s">
        <v>6</v>
      </c>
      <c r="D202" s="41" t="s">
        <v>6</v>
      </c>
      <c r="E202" s="41" t="s">
        <v>6</v>
      </c>
      <c r="F202" s="41" t="s">
        <v>6</v>
      </c>
      <c r="G202" s="36"/>
      <c r="H202" s="35"/>
    </row>
    <row r="203" s="9" customFormat="true" ht="24" hidden="false" customHeight="true" outlineLevel="0" collapsed="false">
      <c r="B203" s="37" t="n">
        <f aca="false" t="array" ref="B203:H203">Jours+15+DATE(Calendrier9ans,OptionCalendrier9mois,1)-WEEKDAY(DATE(Calendrier9ans,OptionCalendrier9mois,1),OptionJoursemaine)</f>
        <v>45180</v>
      </c>
      <c r="C203" s="38" t="n">
        <v>45181</v>
      </c>
      <c r="D203" s="37" t="n">
        <v>45182</v>
      </c>
      <c r="E203" s="38" t="n">
        <v>45183</v>
      </c>
      <c r="F203" s="37" t="n">
        <v>45184</v>
      </c>
      <c r="G203" s="38" t="n">
        <v>45185</v>
      </c>
      <c r="H203" s="37" t="n">
        <v>45186</v>
      </c>
    </row>
    <row r="204" s="9" customFormat="true" ht="24" hidden="false" customHeight="true" outlineLevel="0" collapsed="false">
      <c r="B204" s="39" t="s">
        <v>4</v>
      </c>
      <c r="C204" s="39" t="s">
        <v>4</v>
      </c>
      <c r="D204" s="39" t="s">
        <v>4</v>
      </c>
      <c r="E204" s="39" t="s">
        <v>4</v>
      </c>
      <c r="F204" s="39" t="s">
        <v>4</v>
      </c>
      <c r="G204" s="40" t="s">
        <v>5</v>
      </c>
      <c r="H204" s="40" t="s">
        <v>5</v>
      </c>
    </row>
    <row r="205" customFormat="false" ht="24.75" hidden="false" customHeight="true" outlineLevel="0" collapsed="false">
      <c r="B205" s="41" t="s">
        <v>6</v>
      </c>
      <c r="C205" s="41" t="s">
        <v>6</v>
      </c>
      <c r="D205" s="41" t="s">
        <v>6</v>
      </c>
      <c r="E205" s="41" t="s">
        <v>6</v>
      </c>
      <c r="F205" s="41" t="s">
        <v>6</v>
      </c>
      <c r="G205" s="36"/>
      <c r="H205" s="35"/>
    </row>
    <row r="206" s="9" customFormat="true" ht="24" hidden="false" customHeight="true" outlineLevel="0" collapsed="false">
      <c r="B206" s="37" t="n">
        <f aca="false" t="array" ref="B206:H206">Jours+22+DATE(Calendrier9ans,OptionCalendrier9mois,1)-WEEKDAY(DATE(Calendrier9ans,OptionCalendrier9mois,1),OptionJoursemaine)</f>
        <v>45187</v>
      </c>
      <c r="C206" s="38" t="n">
        <v>45188</v>
      </c>
      <c r="D206" s="37" t="n">
        <v>45189</v>
      </c>
      <c r="E206" s="38" t="n">
        <v>45190</v>
      </c>
      <c r="F206" s="37" t="n">
        <v>45191</v>
      </c>
      <c r="G206" s="38" t="n">
        <v>45192</v>
      </c>
      <c r="H206" s="37" t="n">
        <v>45193</v>
      </c>
    </row>
    <row r="207" s="9" customFormat="true" ht="24" hidden="false" customHeight="true" outlineLevel="0" collapsed="false">
      <c r="B207" s="42" t="s">
        <v>7</v>
      </c>
      <c r="C207" s="42" t="s">
        <v>7</v>
      </c>
      <c r="D207" s="42" t="s">
        <v>7</v>
      </c>
      <c r="E207" s="42" t="s">
        <v>7</v>
      </c>
      <c r="F207" s="42" t="s">
        <v>7</v>
      </c>
      <c r="G207" s="40" t="s">
        <v>5</v>
      </c>
      <c r="H207" s="40" t="s">
        <v>5</v>
      </c>
    </row>
    <row r="208" customFormat="false" ht="24.75" hidden="false" customHeight="true" outlineLevel="0" collapsed="false">
      <c r="B208" s="41" t="s">
        <v>6</v>
      </c>
      <c r="C208" s="41" t="s">
        <v>6</v>
      </c>
      <c r="D208" s="41" t="s">
        <v>6</v>
      </c>
      <c r="E208" s="41" t="s">
        <v>6</v>
      </c>
      <c r="F208" s="41" t="s">
        <v>6</v>
      </c>
      <c r="G208" s="36"/>
      <c r="H208" s="35"/>
    </row>
    <row r="209" customFormat="false" ht="24.75" hidden="false" customHeight="true" outlineLevel="0" collapsed="false">
      <c r="B209" s="112" t="s">
        <v>19</v>
      </c>
      <c r="C209" s="112" t="s">
        <v>19</v>
      </c>
      <c r="D209" s="112" t="s">
        <v>19</v>
      </c>
      <c r="E209" s="112" t="s">
        <v>19</v>
      </c>
      <c r="F209" s="112" t="s">
        <v>19</v>
      </c>
      <c r="G209" s="112" t="s">
        <v>19</v>
      </c>
      <c r="H209" s="112" t="s">
        <v>19</v>
      </c>
    </row>
    <row r="210" s="9" customFormat="true" ht="24" hidden="false" customHeight="true" outlineLevel="0" collapsed="false">
      <c r="B210" s="37" t="n">
        <f aca="false" t="array" ref="B210:H210">Jours+29+DATE(Calendrier9ans,OptionCalendrier9mois,1)-WEEKDAY(DATE(Calendrier9ans,OptionCalendrier9mois,1),OptionJoursemaine)</f>
        <v>45194</v>
      </c>
      <c r="C210" s="38" t="n">
        <v>45195</v>
      </c>
      <c r="D210" s="37" t="n">
        <v>45196</v>
      </c>
      <c r="E210" s="38" t="n">
        <v>45197</v>
      </c>
      <c r="F210" s="37" t="n">
        <v>45198</v>
      </c>
      <c r="G210" s="38" t="n">
        <v>45199</v>
      </c>
      <c r="H210" s="37" t="n">
        <v>45200</v>
      </c>
    </row>
    <row r="211" s="9" customFormat="true" ht="24" hidden="false" customHeight="true" outlineLevel="0" collapsed="false">
      <c r="B211" s="39" t="s">
        <v>4</v>
      </c>
      <c r="C211" s="39" t="s">
        <v>4</v>
      </c>
      <c r="D211" s="39" t="s">
        <v>4</v>
      </c>
      <c r="E211" s="39" t="s">
        <v>4</v>
      </c>
      <c r="F211" s="39" t="s">
        <v>4</v>
      </c>
      <c r="G211" s="40" t="s">
        <v>5</v>
      </c>
      <c r="H211" s="40" t="s">
        <v>5</v>
      </c>
    </row>
    <row r="212" customFormat="false" ht="24" hidden="false" customHeight="true" outlineLevel="0" collapsed="false">
      <c r="B212" s="41" t="s">
        <v>6</v>
      </c>
      <c r="C212" s="41" t="s">
        <v>6</v>
      </c>
      <c r="D212" s="41" t="s">
        <v>6</v>
      </c>
      <c r="E212" s="41" t="s">
        <v>6</v>
      </c>
      <c r="F212" s="41" t="s">
        <v>6</v>
      </c>
      <c r="G212" s="36"/>
      <c r="H212" s="35"/>
    </row>
    <row r="213" s="9" customFormat="true" ht="24" hidden="false" customHeight="true" outlineLevel="0" collapsed="false">
      <c r="B213" s="37" t="n">
        <f aca="false" t="array" ref="B213:C213">Jours+36+DATE(Calendrier9ans,OptionCalendrier9mois,1)-WEEKDAY(DATE(Calendrier9ans,OptionCalendrier9mois,1),OptionJoursemaine)</f>
        <v>45201</v>
      </c>
      <c r="C213" s="38" t="n">
        <v>45202</v>
      </c>
      <c r="D213" s="44" t="s">
        <v>3</v>
      </c>
      <c r="E213" s="44"/>
      <c r="F213" s="44"/>
      <c r="G213" s="44"/>
      <c r="H213" s="44"/>
    </row>
    <row r="214" s="9" customFormat="true" ht="24" hidden="false" customHeight="true" outlineLevel="0" collapsed="false">
      <c r="B214" s="33"/>
      <c r="C214" s="34"/>
      <c r="D214" s="45"/>
      <c r="E214" s="46"/>
      <c r="F214" s="46"/>
      <c r="G214" s="46"/>
      <c r="H214" s="47"/>
    </row>
    <row r="215" customFormat="false" ht="24.75" hidden="false" customHeight="true" outlineLevel="0" collapsed="false">
      <c r="B215" s="48"/>
      <c r="C215" s="49"/>
      <c r="D215" s="50"/>
      <c r="E215" s="50"/>
      <c r="F215" s="50"/>
      <c r="G215" s="50"/>
      <c r="H215" s="50"/>
    </row>
    <row r="216" customFormat="false" ht="9" hidden="false" customHeight="true" outlineLevel="0" collapsed="false">
      <c r="B216" s="23"/>
      <c r="C216" s="23"/>
      <c r="D216" s="24"/>
      <c r="E216" s="24"/>
      <c r="F216" s="24"/>
      <c r="G216" s="24"/>
      <c r="H216" s="24"/>
    </row>
    <row r="217" customFormat="false" ht="95.25" hidden="false" customHeight="true" outlineLevel="0" collapsed="false">
      <c r="B217" s="25" t="n">
        <f aca="false">YEAR(DATE(Calendrier9ans,OptionCalendrier9mois+1,1))</f>
        <v>2023</v>
      </c>
      <c r="C217" s="26" t="str">
        <f aca="false">TEXT(DATE(Calendrier9ans,OptionCalendrier9mois+1,1),"mmmm")</f>
        <v>octobre</v>
      </c>
      <c r="D217" s="26"/>
    </row>
    <row r="218" customFormat="false" ht="9" hidden="false" customHeight="true" outlineLevel="0" collapsed="false"/>
    <row r="219" s="4" customFormat="true" ht="24" hidden="false" customHeight="true" outlineLevel="0" collapsed="false">
      <c r="B219" s="125" t="str">
        <f aca="false">TEXT(B220,"jjjj")</f>
        <v>lundi</v>
      </c>
      <c r="C219" s="126" t="str">
        <f aca="false">TEXT(C220,"jjjj")</f>
        <v>mardi</v>
      </c>
      <c r="D219" s="127" t="str">
        <f aca="false">TEXT(D220,"jjjj")</f>
        <v>mercredi</v>
      </c>
      <c r="E219" s="126" t="str">
        <f aca="false">TEXT(E220,"jjjj")</f>
        <v>jeudi</v>
      </c>
      <c r="F219" s="127" t="str">
        <f aca="false">TEXT(F220,"jjjj")</f>
        <v>vendredi</v>
      </c>
      <c r="G219" s="126" t="str">
        <f aca="false">TEXT(G220,"jjjj")</f>
        <v>samedi</v>
      </c>
      <c r="H219" s="128" t="str">
        <f aca="false">TEXT(H220,"jjjj")</f>
        <v>dimanche</v>
      </c>
    </row>
    <row r="220" s="9" customFormat="true" ht="24" hidden="false" customHeight="true" outlineLevel="0" collapsed="false">
      <c r="B220" s="129" t="n">
        <f aca="false" t="array" ref="B220:H220">Jours+1+DATE(Calendrier10ans,OptionCalendrier10mois,1)-WEEKDAY(DATE(Calendrier10ans,OptionCalendrier10mois,1),OptionJoursemaine)</f>
        <v>45194</v>
      </c>
      <c r="C220" s="32" t="n">
        <v>45195</v>
      </c>
      <c r="D220" s="129" t="n">
        <v>45196</v>
      </c>
      <c r="E220" s="32" t="n">
        <v>45197</v>
      </c>
      <c r="F220" s="129" t="n">
        <v>45198</v>
      </c>
      <c r="G220" s="32" t="n">
        <v>45199</v>
      </c>
      <c r="H220" s="129" t="n">
        <v>45200</v>
      </c>
    </row>
    <row r="221" s="9" customFormat="true" ht="24" hidden="false" customHeight="true" outlineLevel="0" collapsed="false">
      <c r="B221" s="138"/>
      <c r="C221" s="34"/>
      <c r="D221" s="138"/>
      <c r="E221" s="34"/>
      <c r="F221" s="139"/>
      <c r="G221" s="40" t="s">
        <v>5</v>
      </c>
      <c r="H221" s="40" t="s">
        <v>5</v>
      </c>
    </row>
    <row r="222" customFormat="false" ht="24" hidden="false" customHeight="true" outlineLevel="0" collapsed="false">
      <c r="B222" s="139"/>
      <c r="C222" s="36"/>
      <c r="D222" s="139"/>
      <c r="E222" s="36"/>
      <c r="F222" s="139"/>
      <c r="G222" s="36"/>
      <c r="H222" s="139"/>
    </row>
    <row r="223" s="9" customFormat="true" ht="24" hidden="false" customHeight="true" outlineLevel="0" collapsed="false">
      <c r="B223" s="132" t="n">
        <f aca="false" t="array" ref="B223:H223">Jours+8+DATE(Calendrier10ans,OptionCalendrier10mois,1)-WEEKDAY(DATE(Calendrier10ans,OptionCalendrier10mois,1),OptionJoursemaine)</f>
        <v>45201</v>
      </c>
      <c r="C223" s="133" t="n">
        <v>45202</v>
      </c>
      <c r="D223" s="132" t="n">
        <v>45203</v>
      </c>
      <c r="E223" s="133" t="n">
        <v>45204</v>
      </c>
      <c r="F223" s="132" t="n">
        <v>45205</v>
      </c>
      <c r="G223" s="133" t="n">
        <v>45206</v>
      </c>
      <c r="H223" s="132" t="n">
        <v>45207</v>
      </c>
    </row>
    <row r="224" s="9" customFormat="true" ht="24" hidden="false" customHeight="true" outlineLevel="0" collapsed="false">
      <c r="B224" s="42" t="s">
        <v>7</v>
      </c>
      <c r="C224" s="42" t="s">
        <v>7</v>
      </c>
      <c r="D224" s="42" t="s">
        <v>7</v>
      </c>
      <c r="E224" s="42" t="s">
        <v>7</v>
      </c>
      <c r="F224" s="42" t="s">
        <v>7</v>
      </c>
      <c r="G224" s="40" t="s">
        <v>5</v>
      </c>
      <c r="H224" s="40" t="s">
        <v>5</v>
      </c>
    </row>
    <row r="225" customFormat="false" ht="24" hidden="false" customHeight="true" outlineLevel="0" collapsed="false">
      <c r="B225" s="140" t="s">
        <v>6</v>
      </c>
      <c r="C225" s="140" t="s">
        <v>6</v>
      </c>
      <c r="D225" s="140" t="s">
        <v>6</v>
      </c>
      <c r="E225" s="140" t="s">
        <v>6</v>
      </c>
      <c r="F225" s="140" t="s">
        <v>6</v>
      </c>
      <c r="G225" s="43" t="s">
        <v>22</v>
      </c>
      <c r="H225" s="43" t="s">
        <v>22</v>
      </c>
    </row>
    <row r="226" s="9" customFormat="true" ht="24" hidden="false" customHeight="true" outlineLevel="0" collapsed="false">
      <c r="B226" s="132" t="n">
        <f aca="false" t="array" ref="B226:H226">Jours+15+DATE(Calendrier10ans,OptionCalendrier10mois,1)-WEEKDAY(DATE(Calendrier10ans,OptionCalendrier10mois,1),OptionJoursemaine)</f>
        <v>45208</v>
      </c>
      <c r="C226" s="133" t="n">
        <v>45209</v>
      </c>
      <c r="D226" s="132" t="n">
        <v>45210</v>
      </c>
      <c r="E226" s="133" t="n">
        <v>45211</v>
      </c>
      <c r="F226" s="132" t="n">
        <v>45212</v>
      </c>
      <c r="G226" s="133" t="n">
        <v>45213</v>
      </c>
      <c r="H226" s="132" t="n">
        <v>45214</v>
      </c>
    </row>
    <row r="227" s="9" customFormat="true" ht="24" hidden="false" customHeight="true" outlineLevel="0" collapsed="false">
      <c r="B227" s="39" t="s">
        <v>4</v>
      </c>
      <c r="C227" s="39" t="s">
        <v>4</v>
      </c>
      <c r="D227" s="39" t="s">
        <v>4</v>
      </c>
      <c r="E227" s="39" t="s">
        <v>4</v>
      </c>
      <c r="F227" s="39" t="s">
        <v>4</v>
      </c>
      <c r="G227" s="40" t="s">
        <v>5</v>
      </c>
      <c r="H227" s="40" t="s">
        <v>5</v>
      </c>
    </row>
    <row r="228" customFormat="false" ht="24" hidden="false" customHeight="true" outlineLevel="0" collapsed="false">
      <c r="B228" s="140" t="s">
        <v>6</v>
      </c>
      <c r="C228" s="140" t="s">
        <v>6</v>
      </c>
      <c r="D228" s="140" t="s">
        <v>6</v>
      </c>
      <c r="E228" s="140" t="s">
        <v>6</v>
      </c>
      <c r="F228" s="140" t="s">
        <v>6</v>
      </c>
      <c r="G228" s="43" t="s">
        <v>22</v>
      </c>
      <c r="H228" s="43" t="s">
        <v>22</v>
      </c>
    </row>
    <row r="229" s="9" customFormat="true" ht="24" hidden="false" customHeight="true" outlineLevel="0" collapsed="false">
      <c r="B229" s="132" t="n">
        <f aca="false" t="array" ref="B229:H229">Jours+22+DATE(Calendrier10ans,OptionCalendrier10mois,1)-WEEKDAY(DATE(Calendrier10ans,OptionCalendrier10mois,1),OptionJoursemaine)</f>
        <v>45215</v>
      </c>
      <c r="C229" s="133" t="n">
        <v>45216</v>
      </c>
      <c r="D229" s="132" t="n">
        <v>45217</v>
      </c>
      <c r="E229" s="133" t="n">
        <v>45218</v>
      </c>
      <c r="F229" s="132" t="n">
        <v>45219</v>
      </c>
      <c r="G229" s="133" t="n">
        <v>45220</v>
      </c>
      <c r="H229" s="132" t="n">
        <v>45221</v>
      </c>
    </row>
    <row r="230" s="9" customFormat="true" ht="24" hidden="false" customHeight="true" outlineLevel="0" collapsed="false">
      <c r="B230" s="141" t="s">
        <v>23</v>
      </c>
      <c r="C230" s="141" t="s">
        <v>23</v>
      </c>
      <c r="D230" s="141" t="s">
        <v>23</v>
      </c>
      <c r="E230" s="141" t="s">
        <v>23</v>
      </c>
      <c r="F230" s="141" t="s">
        <v>23</v>
      </c>
      <c r="G230" s="133"/>
      <c r="H230" s="132"/>
    </row>
    <row r="231" s="9" customFormat="true" ht="24" hidden="false" customHeight="true" outlineLevel="0" collapsed="false">
      <c r="B231" s="42" t="s">
        <v>7</v>
      </c>
      <c r="C231" s="42" t="s">
        <v>7</v>
      </c>
      <c r="D231" s="42" t="s">
        <v>7</v>
      </c>
      <c r="E231" s="42" t="s">
        <v>7</v>
      </c>
      <c r="F231" s="42" t="s">
        <v>7</v>
      </c>
      <c r="G231" s="40" t="s">
        <v>5</v>
      </c>
      <c r="H231" s="40" t="s">
        <v>5</v>
      </c>
    </row>
    <row r="232" customFormat="false" ht="24" hidden="false" customHeight="true" outlineLevel="0" collapsed="false">
      <c r="B232" s="140" t="s">
        <v>6</v>
      </c>
      <c r="C232" s="140" t="s">
        <v>6</v>
      </c>
      <c r="D232" s="140" t="s">
        <v>6</v>
      </c>
      <c r="E232" s="140" t="s">
        <v>6</v>
      </c>
      <c r="F232" s="140" t="s">
        <v>6</v>
      </c>
      <c r="G232" s="36"/>
      <c r="H232" s="139"/>
    </row>
    <row r="233" s="9" customFormat="true" ht="24" hidden="false" customHeight="true" outlineLevel="0" collapsed="false">
      <c r="B233" s="132" t="n">
        <f aca="false" t="array" ref="B233:H233">Jours+29+DATE(Calendrier10ans,OptionCalendrier10mois,1)-WEEKDAY(DATE(Calendrier10ans,OptionCalendrier10mois,1),OptionJoursemaine)</f>
        <v>45222</v>
      </c>
      <c r="C233" s="133" t="n">
        <v>45223</v>
      </c>
      <c r="D233" s="132" t="n">
        <v>45224</v>
      </c>
      <c r="E233" s="133" t="n">
        <v>45225</v>
      </c>
      <c r="F233" s="132" t="n">
        <v>45226</v>
      </c>
      <c r="G233" s="133" t="n">
        <v>45227</v>
      </c>
      <c r="H233" s="132" t="n">
        <v>45228</v>
      </c>
    </row>
    <row r="234" s="9" customFormat="true" ht="24" hidden="false" customHeight="true" outlineLevel="0" collapsed="false">
      <c r="B234" s="39" t="s">
        <v>4</v>
      </c>
      <c r="C234" s="39" t="s">
        <v>4</v>
      </c>
      <c r="D234" s="39" t="s">
        <v>4</v>
      </c>
      <c r="E234" s="39" t="s">
        <v>4</v>
      </c>
      <c r="F234" s="39" t="s">
        <v>4</v>
      </c>
      <c r="G234" s="40" t="s">
        <v>5</v>
      </c>
      <c r="H234" s="40" t="s">
        <v>5</v>
      </c>
    </row>
    <row r="235" customFormat="false" ht="24.75" hidden="false" customHeight="true" outlineLevel="0" collapsed="false">
      <c r="B235" s="140" t="s">
        <v>6</v>
      </c>
      <c r="C235" s="140" t="s">
        <v>6</v>
      </c>
      <c r="D235" s="140" t="s">
        <v>6</v>
      </c>
      <c r="E235" s="140" t="s">
        <v>6</v>
      </c>
      <c r="F235" s="140" t="s">
        <v>6</v>
      </c>
      <c r="G235" s="36"/>
      <c r="H235" s="139"/>
    </row>
    <row r="236" s="9" customFormat="true" ht="24" hidden="false" customHeight="true" outlineLevel="0" collapsed="false">
      <c r="B236" s="132" t="n">
        <f aca="false" t="array" ref="B236:C236">Jours+36+DATE(Calendrier10ans,OptionCalendrier10mois,1)-WEEKDAY(DATE(Calendrier10ans,OptionCalendrier10mois,1),OptionJoursemaine)</f>
        <v>45229</v>
      </c>
      <c r="C236" s="133" t="n">
        <v>45230</v>
      </c>
      <c r="D236" s="134" t="s">
        <v>3</v>
      </c>
      <c r="E236" s="134"/>
      <c r="F236" s="134"/>
      <c r="G236" s="134"/>
      <c r="H236" s="134"/>
    </row>
    <row r="237" s="9" customFormat="true" ht="24" hidden="false" customHeight="true" outlineLevel="0" collapsed="false">
      <c r="B237" s="138"/>
      <c r="C237" s="138"/>
      <c r="D237" s="46"/>
      <c r="E237" s="46"/>
      <c r="F237" s="46"/>
      <c r="G237" s="46"/>
      <c r="H237" s="142"/>
    </row>
    <row r="238" customFormat="false" ht="24.75" hidden="false" customHeight="true" outlineLevel="0" collapsed="false">
      <c r="B238" s="131"/>
      <c r="C238" s="131"/>
      <c r="D238" s="136"/>
      <c r="E238" s="136"/>
      <c r="F238" s="136"/>
      <c r="G238" s="136"/>
      <c r="H238" s="137"/>
    </row>
    <row r="239" customFormat="false" ht="9" hidden="false" customHeight="true" outlineLevel="0" collapsed="false">
      <c r="B239" s="23"/>
      <c r="C239" s="23"/>
      <c r="D239" s="24"/>
      <c r="E239" s="24"/>
      <c r="F239" s="24"/>
      <c r="G239" s="24"/>
      <c r="H239" s="24"/>
    </row>
    <row r="240" customFormat="false" ht="95.25" hidden="false" customHeight="true" outlineLevel="0" collapsed="false">
      <c r="B240" s="25" t="n">
        <f aca="false">YEAR(DATE(Calendrier10ans,OptionCalendrier10mois+1,1))</f>
        <v>2023</v>
      </c>
      <c r="C240" s="26" t="str">
        <f aca="false">TEXT(DATE(Calendrier10ans,OptionCalendrier10mois+1,1),"mmmm")</f>
        <v>novembre</v>
      </c>
      <c r="D240" s="26"/>
    </row>
    <row r="241" customFormat="false" ht="9" hidden="false" customHeight="true" outlineLevel="0" collapsed="false"/>
    <row r="242" s="4" customFormat="true" ht="24" hidden="false" customHeight="true" outlineLevel="0" collapsed="false">
      <c r="B242" s="51" t="str">
        <f aca="false">TEXT(B243,"jjjj")</f>
        <v>lundi</v>
      </c>
      <c r="C242" s="52" t="str">
        <f aca="false">TEXT(C243,"jjjj")</f>
        <v>mardi</v>
      </c>
      <c r="D242" s="53" t="str">
        <f aca="false">TEXT(D243,"jjjj")</f>
        <v>mercredi</v>
      </c>
      <c r="E242" s="52" t="str">
        <f aca="false">TEXT(E243,"jjjj")</f>
        <v>jeudi</v>
      </c>
      <c r="F242" s="53" t="str">
        <f aca="false">TEXT(F243,"jjjj")</f>
        <v>vendredi</v>
      </c>
      <c r="G242" s="52" t="str">
        <f aca="false">TEXT(G243,"jjjj")</f>
        <v>samedi</v>
      </c>
      <c r="H242" s="54" t="str">
        <f aca="false">TEXT(H243,"jjjj")</f>
        <v>dimanche</v>
      </c>
    </row>
    <row r="243" s="9" customFormat="true" ht="24" hidden="false" customHeight="true" outlineLevel="0" collapsed="false">
      <c r="B243" s="55" t="n">
        <f aca="false" t="array" ref="B243:H243">Jours+1+DATE(Calendrier11ans,OptionCalendrier11mois,1)-WEEKDAY(DATE(Calendrier11ans,OptionCalendrier11mois,1),OptionJoursemaine)</f>
        <v>45229</v>
      </c>
      <c r="C243" s="32" t="n">
        <v>45230</v>
      </c>
      <c r="D243" s="55" t="n">
        <v>45231</v>
      </c>
      <c r="E243" s="32" t="n">
        <v>45232</v>
      </c>
      <c r="F243" s="55" t="n">
        <v>45233</v>
      </c>
      <c r="G243" s="32" t="n">
        <v>45234</v>
      </c>
      <c r="H243" s="55" t="n">
        <v>45235</v>
      </c>
    </row>
    <row r="244" s="9" customFormat="true" ht="24" hidden="false" customHeight="true" outlineLevel="0" collapsed="false">
      <c r="B244" s="42" t="s">
        <v>7</v>
      </c>
      <c r="C244" s="42" t="s">
        <v>7</v>
      </c>
      <c r="D244" s="42" t="s">
        <v>7</v>
      </c>
      <c r="E244" s="42" t="s">
        <v>7</v>
      </c>
      <c r="F244" s="42" t="s">
        <v>7</v>
      </c>
      <c r="G244" s="40" t="s">
        <v>5</v>
      </c>
      <c r="H244" s="40" t="s">
        <v>5</v>
      </c>
    </row>
    <row r="245" customFormat="false" ht="24" hidden="false" customHeight="true" outlineLevel="0" collapsed="false">
      <c r="B245" s="143" t="s">
        <v>6</v>
      </c>
      <c r="C245" s="143" t="s">
        <v>6</v>
      </c>
      <c r="D245" s="143" t="s">
        <v>6</v>
      </c>
      <c r="E245" s="143" t="s">
        <v>6</v>
      </c>
      <c r="F245" s="143" t="s">
        <v>6</v>
      </c>
      <c r="G245" s="67"/>
      <c r="H245" s="66"/>
    </row>
    <row r="246" s="9" customFormat="true" ht="24" hidden="false" customHeight="true" outlineLevel="0" collapsed="false">
      <c r="B246" s="58" t="n">
        <f aca="false" t="array" ref="B246:H246">Jours+8+DATE(Calendrier11ans,OptionCalendrier11mois,1)-WEEKDAY(DATE(Calendrier11ans,OptionCalendrier11mois,1),OptionJoursemaine)</f>
        <v>45236</v>
      </c>
      <c r="C246" s="59" t="n">
        <v>45237</v>
      </c>
      <c r="D246" s="58" t="n">
        <v>45238</v>
      </c>
      <c r="E246" s="59" t="n">
        <v>45239</v>
      </c>
      <c r="F246" s="58" t="n">
        <v>45240</v>
      </c>
      <c r="G246" s="59" t="n">
        <v>45241</v>
      </c>
      <c r="H246" s="58" t="n">
        <v>45242</v>
      </c>
    </row>
    <row r="247" s="9" customFormat="true" ht="24" hidden="false" customHeight="true" outlineLevel="0" collapsed="false">
      <c r="B247" s="39" t="s">
        <v>4</v>
      </c>
      <c r="C247" s="39" t="s">
        <v>4</v>
      </c>
      <c r="D247" s="39" t="s">
        <v>4</v>
      </c>
      <c r="E247" s="39" t="s">
        <v>4</v>
      </c>
      <c r="F247" s="39" t="s">
        <v>4</v>
      </c>
      <c r="G247" s="40" t="s">
        <v>5</v>
      </c>
      <c r="H247" s="40" t="s">
        <v>5</v>
      </c>
    </row>
    <row r="248" customFormat="false" ht="24.75" hidden="false" customHeight="true" outlineLevel="0" collapsed="false">
      <c r="B248" s="143" t="s">
        <v>6</v>
      </c>
      <c r="C248" s="143" t="s">
        <v>6</v>
      </c>
      <c r="D248" s="143" t="s">
        <v>6</v>
      </c>
      <c r="E248" s="143" t="s">
        <v>6</v>
      </c>
      <c r="F248" s="143" t="s">
        <v>6</v>
      </c>
      <c r="G248" s="67"/>
      <c r="H248" s="66"/>
    </row>
    <row r="249" s="9" customFormat="true" ht="24" hidden="false" customHeight="true" outlineLevel="0" collapsed="false">
      <c r="B249" s="55" t="n">
        <f aca="false" t="array" ref="B249:H249">Jours+15+DATE(Calendrier11ans,OptionCalendrier11mois,1)-WEEKDAY(DATE(Calendrier11ans,OptionCalendrier11mois,1),OptionJoursemaine)</f>
        <v>45243</v>
      </c>
      <c r="C249" s="32" t="n">
        <v>45244</v>
      </c>
      <c r="D249" s="55" t="n">
        <v>45245</v>
      </c>
      <c r="E249" s="32" t="n">
        <v>45246</v>
      </c>
      <c r="F249" s="55" t="n">
        <v>45247</v>
      </c>
      <c r="G249" s="32" t="n">
        <v>45248</v>
      </c>
      <c r="H249" s="55" t="n">
        <v>45249</v>
      </c>
    </row>
    <row r="250" customFormat="false" ht="24.75" hidden="false" customHeight="true" outlineLevel="0" collapsed="false">
      <c r="B250" s="42" t="s">
        <v>7</v>
      </c>
      <c r="C250" s="42" t="s">
        <v>7</v>
      </c>
      <c r="D250" s="42" t="s">
        <v>7</v>
      </c>
      <c r="E250" s="42" t="s">
        <v>7</v>
      </c>
      <c r="F250" s="42" t="s">
        <v>7</v>
      </c>
      <c r="G250" s="40" t="s">
        <v>5</v>
      </c>
      <c r="H250" s="40" t="s">
        <v>5</v>
      </c>
    </row>
    <row r="251" customFormat="false" ht="24.75" hidden="false" customHeight="true" outlineLevel="0" collapsed="false">
      <c r="B251" s="143" t="s">
        <v>6</v>
      </c>
      <c r="C251" s="143" t="s">
        <v>6</v>
      </c>
      <c r="D251" s="143" t="s">
        <v>6</v>
      </c>
      <c r="E251" s="143" t="s">
        <v>6</v>
      </c>
      <c r="F251" s="143" t="s">
        <v>6</v>
      </c>
      <c r="G251" s="67"/>
      <c r="H251" s="66"/>
    </row>
    <row r="252" s="9" customFormat="true" ht="24" hidden="false" customHeight="true" outlineLevel="0" collapsed="false">
      <c r="B252" s="58" t="n">
        <f aca="false" t="array" ref="B252:H252">Jours+22+DATE(Calendrier11ans,OptionCalendrier11mois,1)-WEEKDAY(DATE(Calendrier11ans,OptionCalendrier11mois,1),OptionJoursemaine)</f>
        <v>45250</v>
      </c>
      <c r="C252" s="59" t="n">
        <v>45251</v>
      </c>
      <c r="D252" s="58" t="n">
        <v>45252</v>
      </c>
      <c r="E252" s="59" t="n">
        <v>45253</v>
      </c>
      <c r="F252" s="58" t="n">
        <v>45254</v>
      </c>
      <c r="G252" s="59" t="n">
        <v>45255</v>
      </c>
      <c r="H252" s="58" t="n">
        <v>45256</v>
      </c>
    </row>
    <row r="253" s="9" customFormat="true" ht="24" hidden="false" customHeight="true" outlineLevel="0" collapsed="false">
      <c r="B253" s="39" t="s">
        <v>4</v>
      </c>
      <c r="C253" s="39" t="s">
        <v>4</v>
      </c>
      <c r="D253" s="39" t="s">
        <v>4</v>
      </c>
      <c r="E253" s="39" t="s">
        <v>4</v>
      </c>
      <c r="F253" s="39" t="s">
        <v>4</v>
      </c>
      <c r="G253" s="40" t="s">
        <v>5</v>
      </c>
      <c r="H253" s="40" t="s">
        <v>5</v>
      </c>
    </row>
    <row r="254" customFormat="false" ht="24.75" hidden="false" customHeight="true" outlineLevel="0" collapsed="false">
      <c r="B254" s="143" t="s">
        <v>6</v>
      </c>
      <c r="C254" s="143" t="s">
        <v>6</v>
      </c>
      <c r="D254" s="143" t="s">
        <v>6</v>
      </c>
      <c r="E254" s="143" t="s">
        <v>6</v>
      </c>
      <c r="F254" s="143" t="s">
        <v>6</v>
      </c>
      <c r="G254" s="67"/>
      <c r="H254" s="66"/>
    </row>
    <row r="255" s="9" customFormat="true" ht="24" hidden="false" customHeight="true" outlineLevel="0" collapsed="false">
      <c r="B255" s="58" t="n">
        <f aca="false" t="array" ref="B255:H255">Jours+29+DATE(Calendrier11ans,OptionCalendrier11mois,1)-WEEKDAY(DATE(Calendrier11ans,OptionCalendrier11mois,1),OptionJoursemaine)</f>
        <v>45257</v>
      </c>
      <c r="C255" s="59" t="n">
        <v>45258</v>
      </c>
      <c r="D255" s="58" t="n">
        <v>45259</v>
      </c>
      <c r="E255" s="59" t="n">
        <v>45260</v>
      </c>
      <c r="F255" s="58" t="n">
        <v>45261</v>
      </c>
      <c r="G255" s="59" t="n">
        <v>45262</v>
      </c>
      <c r="H255" s="58" t="n">
        <v>45263</v>
      </c>
    </row>
    <row r="256" s="9" customFormat="true" ht="24" hidden="false" customHeight="true" outlineLevel="0" collapsed="false">
      <c r="B256" s="42" t="s">
        <v>7</v>
      </c>
      <c r="C256" s="42" t="s">
        <v>7</v>
      </c>
      <c r="D256" s="42" t="s">
        <v>7</v>
      </c>
      <c r="E256" s="42" t="s">
        <v>7</v>
      </c>
      <c r="F256" s="42" t="s">
        <v>7</v>
      </c>
      <c r="G256" s="34"/>
      <c r="H256" s="63"/>
    </row>
    <row r="257" customFormat="false" ht="24.75" hidden="false" customHeight="true" outlineLevel="0" collapsed="false">
      <c r="B257" s="143" t="s">
        <v>6</v>
      </c>
      <c r="C257" s="143" t="s">
        <v>6</v>
      </c>
      <c r="D257" s="143" t="s">
        <v>6</v>
      </c>
      <c r="E257" s="143" t="s">
        <v>6</v>
      </c>
      <c r="F257" s="143" t="s">
        <v>6</v>
      </c>
      <c r="G257" s="36"/>
      <c r="H257" s="60"/>
    </row>
    <row r="258" s="9" customFormat="true" ht="24" hidden="false" customHeight="true" outlineLevel="0" collapsed="false">
      <c r="B258" s="58" t="n">
        <f aca="false" t="array" ref="B258:C258">Jours+36+DATE(Calendrier11ans,OptionCalendrier11mois,1)-WEEKDAY(DATE(Calendrier11ans,OptionCalendrier11mois,1),OptionJoursemaine)</f>
        <v>45264</v>
      </c>
      <c r="C258" s="59" t="n">
        <v>45265</v>
      </c>
      <c r="D258" s="62" t="s">
        <v>3</v>
      </c>
      <c r="E258" s="62"/>
      <c r="F258" s="62"/>
      <c r="G258" s="62"/>
      <c r="H258" s="62"/>
    </row>
    <row r="259" s="9" customFormat="true" ht="24" hidden="false" customHeight="true" outlineLevel="0" collapsed="false">
      <c r="B259" s="63"/>
      <c r="C259" s="34"/>
      <c r="D259" s="64"/>
      <c r="E259" s="46"/>
      <c r="F259" s="46"/>
      <c r="G259" s="46"/>
      <c r="H259" s="65"/>
    </row>
    <row r="260" customFormat="false" ht="24.75" hidden="false" customHeight="true" outlineLevel="0" collapsed="false">
      <c r="B260" s="66"/>
      <c r="C260" s="67"/>
      <c r="D260" s="68"/>
      <c r="E260" s="68"/>
      <c r="F260" s="68"/>
      <c r="G260" s="68"/>
      <c r="H260" s="68"/>
    </row>
    <row r="261" customFormat="false" ht="9" hidden="false" customHeight="true" outlineLevel="0" collapsed="false">
      <c r="B261" s="23"/>
      <c r="C261" s="23"/>
      <c r="D261" s="24"/>
      <c r="E261" s="24"/>
      <c r="F261" s="24"/>
      <c r="G261" s="24"/>
      <c r="H261" s="24"/>
    </row>
    <row r="262" customFormat="false" ht="95.25" hidden="false" customHeight="true" outlineLevel="0" collapsed="false">
      <c r="B262" s="25" t="n">
        <f aca="false">YEAR(DATE(Calendrier11ans,OptionCalendrier11mois+1,1))</f>
        <v>2023</v>
      </c>
      <c r="C262" s="26" t="str">
        <f aca="false">TEXT(DATE(Calendrier11ans,OptionCalendrier11mois+1,1),"mmmm")</f>
        <v>décembre</v>
      </c>
      <c r="D262" s="26"/>
    </row>
    <row r="263" customFormat="false" ht="9" hidden="false" customHeight="true" outlineLevel="0" collapsed="false"/>
    <row r="264" s="4" customFormat="true" ht="24" hidden="false" customHeight="true" outlineLevel="0" collapsed="false">
      <c r="B264" s="69" t="str">
        <f aca="false">TEXT(B265,"jjjj")</f>
        <v>lundi</v>
      </c>
      <c r="C264" s="70" t="str">
        <f aca="false">TEXT(C265,"jjjj")</f>
        <v>mardi</v>
      </c>
      <c r="D264" s="71" t="str">
        <f aca="false">TEXT(D265,"jjjj")</f>
        <v>mercredi</v>
      </c>
      <c r="E264" s="70" t="str">
        <f aca="false">TEXT(E265,"jjjj")</f>
        <v>jeudi</v>
      </c>
      <c r="F264" s="71" t="str">
        <f aca="false">TEXT(F265,"jjjj")</f>
        <v>vendredi</v>
      </c>
      <c r="G264" s="70" t="str">
        <f aca="false">TEXT(G265,"jjjj")</f>
        <v>samedi</v>
      </c>
      <c r="H264" s="72" t="str">
        <f aca="false">TEXT(H265,"jjjj")</f>
        <v>dimanche</v>
      </c>
    </row>
    <row r="265" s="9" customFormat="true" ht="24" hidden="false" customHeight="true" outlineLevel="0" collapsed="false">
      <c r="B265" s="73" t="n">
        <f aca="false" t="array" ref="B265:H265">Jours+1+DATE(Calendrier12ans,OptionCalendrier12mois,1)-WEEKDAY(DATE(Calendrier12ans,OptionCalendrier12mois,1),OptionJoursemaine)</f>
        <v>45257</v>
      </c>
      <c r="C265" s="32" t="n">
        <v>45258</v>
      </c>
      <c r="D265" s="73" t="n">
        <v>45259</v>
      </c>
      <c r="E265" s="32" t="n">
        <v>45260</v>
      </c>
      <c r="F265" s="73" t="n">
        <v>45261</v>
      </c>
      <c r="G265" s="32" t="n">
        <v>45262</v>
      </c>
      <c r="H265" s="73" t="n">
        <v>45263</v>
      </c>
    </row>
    <row r="266" s="9" customFormat="true" ht="24" hidden="false" customHeight="true" outlineLevel="0" collapsed="false">
      <c r="B266" s="42" t="s">
        <v>7</v>
      </c>
      <c r="C266" s="42" t="s">
        <v>7</v>
      </c>
      <c r="D266" s="42" t="s">
        <v>7</v>
      </c>
      <c r="E266" s="42" t="s">
        <v>7</v>
      </c>
      <c r="F266" s="42" t="s">
        <v>7</v>
      </c>
      <c r="G266" s="40" t="s">
        <v>5</v>
      </c>
      <c r="H266" s="40" t="s">
        <v>5</v>
      </c>
    </row>
    <row r="267" customFormat="false" ht="24.75" hidden="false" customHeight="true" outlineLevel="0" collapsed="false">
      <c r="B267" s="143" t="s">
        <v>6</v>
      </c>
      <c r="C267" s="143" t="s">
        <v>6</v>
      </c>
      <c r="D267" s="144" t="s">
        <v>6</v>
      </c>
      <c r="E267" s="144" t="s">
        <v>6</v>
      </c>
      <c r="F267" s="144" t="s">
        <v>6</v>
      </c>
      <c r="G267" s="36"/>
      <c r="H267" s="78"/>
    </row>
    <row r="268" s="9" customFormat="true" ht="24" hidden="false" customHeight="true" outlineLevel="0" collapsed="false">
      <c r="B268" s="75" t="n">
        <f aca="false" t="array" ref="B268:H268">Jours+8+DATE(Calendrier12ans,OptionCalendrier12mois,1)-WEEKDAY(DATE(Calendrier12ans,OptionCalendrier12mois,1),OptionJoursemaine)</f>
        <v>45264</v>
      </c>
      <c r="C268" s="76" t="n">
        <v>45265</v>
      </c>
      <c r="D268" s="75" t="n">
        <v>45266</v>
      </c>
      <c r="E268" s="76" t="n">
        <v>45267</v>
      </c>
      <c r="F268" s="75" t="n">
        <v>45268</v>
      </c>
      <c r="G268" s="76" t="n">
        <v>45269</v>
      </c>
      <c r="H268" s="75" t="n">
        <v>45270</v>
      </c>
    </row>
    <row r="269" s="9" customFormat="true" ht="24" hidden="false" customHeight="true" outlineLevel="0" collapsed="false">
      <c r="B269" s="39" t="s">
        <v>4</v>
      </c>
      <c r="C269" s="39" t="s">
        <v>4</v>
      </c>
      <c r="D269" s="39" t="s">
        <v>4</v>
      </c>
      <c r="E269" s="39" t="s">
        <v>4</v>
      </c>
      <c r="F269" s="39" t="s">
        <v>4</v>
      </c>
      <c r="G269" s="40" t="s">
        <v>5</v>
      </c>
      <c r="H269" s="40" t="s">
        <v>5</v>
      </c>
    </row>
    <row r="270" customFormat="false" ht="24.75" hidden="false" customHeight="true" outlineLevel="0" collapsed="false">
      <c r="B270" s="144" t="s">
        <v>6</v>
      </c>
      <c r="C270" s="144" t="s">
        <v>6</v>
      </c>
      <c r="D270" s="144" t="s">
        <v>6</v>
      </c>
      <c r="E270" s="144" t="s">
        <v>6</v>
      </c>
      <c r="F270" s="144" t="s">
        <v>6</v>
      </c>
      <c r="G270" s="36"/>
      <c r="H270" s="78"/>
    </row>
    <row r="271" s="9" customFormat="true" ht="24" hidden="false" customHeight="true" outlineLevel="0" collapsed="false">
      <c r="B271" s="75" t="n">
        <f aca="false" t="array" ref="B271:H271">Jours+15+DATE(Calendrier12ans,OptionCalendrier12mois,1)-WEEKDAY(DATE(Calendrier12ans,OptionCalendrier12mois,1),OptionJoursemaine)</f>
        <v>45271</v>
      </c>
      <c r="C271" s="76" t="n">
        <v>45272</v>
      </c>
      <c r="D271" s="75" t="n">
        <v>45273</v>
      </c>
      <c r="E271" s="76" t="n">
        <v>45274</v>
      </c>
      <c r="F271" s="75" t="n">
        <v>45275</v>
      </c>
      <c r="G271" s="76" t="n">
        <v>45276</v>
      </c>
      <c r="H271" s="75" t="n">
        <v>45277</v>
      </c>
    </row>
    <row r="272" s="9" customFormat="true" ht="24" hidden="false" customHeight="true" outlineLevel="0" collapsed="false">
      <c r="B272" s="42" t="s">
        <v>7</v>
      </c>
      <c r="C272" s="42" t="s">
        <v>7</v>
      </c>
      <c r="D272" s="42" t="s">
        <v>7</v>
      </c>
      <c r="E272" s="42" t="s">
        <v>7</v>
      </c>
      <c r="F272" s="42" t="s">
        <v>7</v>
      </c>
      <c r="G272" s="40" t="s">
        <v>5</v>
      </c>
      <c r="H272" s="40" t="s">
        <v>5</v>
      </c>
    </row>
    <row r="273" customFormat="false" ht="24.75" hidden="false" customHeight="true" outlineLevel="0" collapsed="false">
      <c r="B273" s="144" t="s">
        <v>6</v>
      </c>
      <c r="C273" s="144" t="s">
        <v>6</v>
      </c>
      <c r="D273" s="144" t="s">
        <v>6</v>
      </c>
      <c r="E273" s="144" t="s">
        <v>6</v>
      </c>
      <c r="F273" s="144" t="s">
        <v>6</v>
      </c>
      <c r="G273" s="36"/>
      <c r="H273" s="78"/>
    </row>
    <row r="274" s="9" customFormat="true" ht="24" hidden="false" customHeight="true" outlineLevel="0" collapsed="false">
      <c r="B274" s="75" t="n">
        <f aca="false" t="array" ref="B274:H274">Jours+22+DATE(Calendrier12ans,OptionCalendrier12mois,1)-WEEKDAY(DATE(Calendrier12ans,OptionCalendrier12mois,1),OptionJoursemaine)</f>
        <v>45278</v>
      </c>
      <c r="C274" s="76" t="n">
        <v>45279</v>
      </c>
      <c r="D274" s="75" t="n">
        <v>45280</v>
      </c>
      <c r="E274" s="76" t="n">
        <v>45281</v>
      </c>
      <c r="F274" s="75" t="n">
        <v>45282</v>
      </c>
      <c r="G274" s="76" t="n">
        <v>45283</v>
      </c>
      <c r="H274" s="75" t="n">
        <v>45284</v>
      </c>
    </row>
    <row r="275" s="9" customFormat="true" ht="24" hidden="false" customHeight="true" outlineLevel="0" collapsed="false">
      <c r="B275" s="39" t="s">
        <v>4</v>
      </c>
      <c r="C275" s="39" t="s">
        <v>4</v>
      </c>
      <c r="D275" s="39" t="s">
        <v>4</v>
      </c>
      <c r="E275" s="39" t="s">
        <v>4</v>
      </c>
      <c r="F275" s="39" t="s">
        <v>4</v>
      </c>
      <c r="G275" s="40" t="s">
        <v>5</v>
      </c>
      <c r="H275" s="40" t="s">
        <v>5</v>
      </c>
    </row>
    <row r="276" customFormat="false" ht="24.75" hidden="false" customHeight="true" outlineLevel="0" collapsed="false">
      <c r="B276" s="144" t="s">
        <v>6</v>
      </c>
      <c r="C276" s="144" t="s">
        <v>6</v>
      </c>
      <c r="D276" s="144" t="s">
        <v>6</v>
      </c>
      <c r="E276" s="144" t="s">
        <v>6</v>
      </c>
      <c r="F276" s="144" t="s">
        <v>6</v>
      </c>
      <c r="G276" s="36"/>
      <c r="H276" s="78"/>
    </row>
    <row r="277" s="9" customFormat="true" ht="24" hidden="false" customHeight="true" outlineLevel="0" collapsed="false">
      <c r="B277" s="75" t="n">
        <f aca="false" t="array" ref="B277:H277">Jours+29+DATE(Calendrier12ans,OptionCalendrier12mois,1)-WEEKDAY(DATE(Calendrier12ans,OptionCalendrier12mois,1),OptionJoursemaine)</f>
        <v>45285</v>
      </c>
      <c r="C277" s="76" t="n">
        <v>45286</v>
      </c>
      <c r="D277" s="75" t="n">
        <v>45287</v>
      </c>
      <c r="E277" s="76" t="n">
        <v>45288</v>
      </c>
      <c r="F277" s="75" t="n">
        <v>45289</v>
      </c>
      <c r="G277" s="76" t="n">
        <v>45290</v>
      </c>
      <c r="H277" s="75" t="n">
        <v>45291</v>
      </c>
    </row>
    <row r="278" s="9" customFormat="true" ht="24" hidden="false" customHeight="true" outlineLevel="0" collapsed="false">
      <c r="B278" s="42" t="s">
        <v>7</v>
      </c>
      <c r="C278" s="42" t="s">
        <v>7</v>
      </c>
      <c r="D278" s="42" t="s">
        <v>7</v>
      </c>
      <c r="E278" s="42" t="s">
        <v>7</v>
      </c>
      <c r="F278" s="42" t="s">
        <v>7</v>
      </c>
      <c r="G278" s="40" t="s">
        <v>5</v>
      </c>
      <c r="H278" s="40" t="s">
        <v>5</v>
      </c>
    </row>
    <row r="279" customFormat="false" ht="24" hidden="false" customHeight="true" outlineLevel="0" collapsed="false">
      <c r="B279" s="144" t="s">
        <v>6</v>
      </c>
      <c r="C279" s="144" t="s">
        <v>6</v>
      </c>
      <c r="D279" s="144" t="s">
        <v>6</v>
      </c>
      <c r="E279" s="144" t="s">
        <v>6</v>
      </c>
      <c r="F279" s="144" t="s">
        <v>6</v>
      </c>
      <c r="G279" s="84"/>
      <c r="H279" s="83"/>
    </row>
    <row r="280" s="9" customFormat="true" ht="24" hidden="false" customHeight="true" outlineLevel="0" collapsed="false">
      <c r="B280" s="75" t="n">
        <f aca="false" t="array" ref="B280:C280">Jours+36+DATE(Calendrier12ans,OptionCalendrier12mois,1)-WEEKDAY(DATE(Calendrier12ans,OptionCalendrier12mois,1),OptionJoursemaine)</f>
        <v>45292</v>
      </c>
      <c r="C280" s="76" t="n">
        <v>45293</v>
      </c>
      <c r="D280" s="79" t="s">
        <v>3</v>
      </c>
      <c r="E280" s="79"/>
      <c r="F280" s="79"/>
      <c r="G280" s="79"/>
      <c r="H280" s="79"/>
    </row>
    <row r="281" s="9" customFormat="true" ht="24" hidden="false" customHeight="true" outlineLevel="0" collapsed="false">
      <c r="B281" s="80"/>
      <c r="C281" s="34"/>
      <c r="D281" s="81"/>
      <c r="E281" s="46"/>
      <c r="F281" s="46"/>
      <c r="G281" s="46"/>
      <c r="H281" s="82"/>
    </row>
    <row r="282" customFormat="false" ht="24" hidden="false" customHeight="true" outlineLevel="0" collapsed="false">
      <c r="B282" s="83"/>
      <c r="C282" s="84"/>
      <c r="D282" s="85"/>
      <c r="E282" s="85"/>
      <c r="F282" s="85"/>
      <c r="G282" s="85"/>
      <c r="H282" s="85"/>
    </row>
  </sheetData>
  <mergeCells count="33">
    <mergeCell ref="C2:D2"/>
    <mergeCell ref="D20:H20"/>
    <mergeCell ref="D22:H22"/>
    <mergeCell ref="C24:D24"/>
    <mergeCell ref="D42:H42"/>
    <mergeCell ref="D44:H44"/>
    <mergeCell ref="C46:D46"/>
    <mergeCell ref="D64:H64"/>
    <mergeCell ref="D66:H66"/>
    <mergeCell ref="C68:D68"/>
    <mergeCell ref="D90:H90"/>
    <mergeCell ref="D92:H92"/>
    <mergeCell ref="C94:D94"/>
    <mergeCell ref="D119:H119"/>
    <mergeCell ref="D121:H121"/>
    <mergeCell ref="C123:D123"/>
    <mergeCell ref="D144:H144"/>
    <mergeCell ref="D146:H146"/>
    <mergeCell ref="C148:D148"/>
    <mergeCell ref="D168:H168"/>
    <mergeCell ref="C172:D172"/>
    <mergeCell ref="D190:H190"/>
    <mergeCell ref="C194:D194"/>
    <mergeCell ref="D213:H213"/>
    <mergeCell ref="D215:H215"/>
    <mergeCell ref="C217:D217"/>
    <mergeCell ref="D236:H236"/>
    <mergeCell ref="C240:D240"/>
    <mergeCell ref="D258:H258"/>
    <mergeCell ref="D260:H260"/>
    <mergeCell ref="C262:D262"/>
    <mergeCell ref="D280:H280"/>
    <mergeCell ref="D282:H282"/>
  </mergeCells>
  <conditionalFormatting sqref="B5:H5 B8:H8 B11:H11 B14:H14 B17:H17 B20:C21">
    <cfRule type="expression" priority="2" aboveAverage="0" equalAverage="0" bottom="0" percent="0" rank="0" text="" dxfId="0">
      <formula>MONTH(B5)&lt;&gt;OptionCalendrier1mois</formula>
    </cfRule>
  </conditionalFormatting>
  <conditionalFormatting sqref="B27:H28 B30:H30 B42:C43">
    <cfRule type="expression" priority="3" aboveAverage="0" equalAverage="0" bottom="0" percent="0" rank="0" text="" dxfId="1">
      <formula>MONTH(B27)&lt;&gt;OptionCalendrier2mois</formula>
    </cfRule>
  </conditionalFormatting>
  <conditionalFormatting sqref="B49:H49 B52:H52 B58:H58 B64:C65">
    <cfRule type="expression" priority="4" aboveAverage="0" equalAverage="0" bottom="0" percent="0" rank="0" text="" dxfId="2">
      <formula>MONTH(B49)&lt;&gt;OptionCalendrier3mois</formula>
    </cfRule>
  </conditionalFormatting>
  <conditionalFormatting sqref="B74:H74 B91:C91 C90 B71:H71 G72:H72 B80 G81:H81 G87:H87 B99 G76:H76 E109:H109">
    <cfRule type="expression" priority="5" aboveAverage="0" equalAverage="0" bottom="0" percent="0" rank="0" text="" dxfId="3">
      <formula>MONTH(B71)&lt;&gt;OptionCalendrier4mois</formula>
    </cfRule>
  </conditionalFormatting>
  <conditionalFormatting sqref="B119:C119 B97:H97 C102:H104 B106:F106 C98:F98 G100:H100 B101:F101 B102 B104 B111:F111">
    <cfRule type="expression" priority="6" aboveAverage="0" equalAverage="0" bottom="0" percent="0" rank="0" text="" dxfId="4">
      <formula>MONTH(B97)&lt;&gt;OptionCalendrier5mois</formula>
    </cfRule>
  </conditionalFormatting>
  <conditionalFormatting sqref="B126:H126 B144:C145 C130:H130 B130 G132:H132 C127:F127 B209:H209 B140:H140">
    <cfRule type="expression" priority="7" aboveAverage="0" equalAverage="0" bottom="0" percent="0" rank="0" text="" dxfId="5">
      <formula>MONTH(B126)&lt;&gt;OptionCalendrier6mois</formula>
    </cfRule>
  </conditionalFormatting>
  <conditionalFormatting sqref="B154:H154 B168:C168 B151:H151">
    <cfRule type="expression" priority="8" aboveAverage="0" equalAverage="0" bottom="0" percent="0" rank="0" text="" dxfId="6">
      <formula>MONTH(B151)&lt;&gt;OptionCalendrier7mois</formula>
    </cfRule>
  </conditionalFormatting>
  <conditionalFormatting sqref="B190:C190 B178:H178 B175:H175">
    <cfRule type="expression" priority="9" aboveAverage="0" equalAverage="0" bottom="0" percent="0" rank="0" text="" dxfId="7">
      <formula>MONTH(B175)&lt;&gt;OptionCalendrier8mois</formula>
    </cfRule>
  </conditionalFormatting>
  <conditionalFormatting sqref="B197:H197 B200:H200 B213:C214">
    <cfRule type="expression" priority="10" aboveAverage="0" equalAverage="0" bottom="0" percent="0" rank="0" text="" dxfId="8">
      <formula>MONTH(B197)&lt;&gt;OptionCalendrier9mois</formula>
    </cfRule>
  </conditionalFormatting>
  <conditionalFormatting sqref="B223:H223 B236:C237 B220:H220 G224:H224 B221:E221 G221:H221">
    <cfRule type="expression" priority="11" aboveAverage="0" equalAverage="0" bottom="0" percent="0" rank="0" text="" dxfId="9">
      <formula>MONTH(B220)&lt;&gt;OptionCalendrier10mois</formula>
    </cfRule>
  </conditionalFormatting>
  <conditionalFormatting sqref="B243:H243 B246:H246 B249:H249 B252:H252 G256:H256 B258:C259">
    <cfRule type="expression" priority="12" aboveAverage="0" equalAverage="0" bottom="0" percent="0" rank="0" text="" dxfId="10">
      <formula>MONTH(B243)&lt;&gt;OptionCalendrier11mois</formula>
    </cfRule>
  </conditionalFormatting>
  <conditionalFormatting sqref="B265:H265 B268:H268 B280:C281 G266:H266 G269:H269">
    <cfRule type="expression" priority="13" aboveAverage="0" equalAverage="0" bottom="0" percent="0" rank="0" text="" dxfId="11">
      <formula>MONTH(B265)&lt;&gt;OptionCalendrier12mois</formula>
    </cfRule>
  </conditionalFormatting>
  <conditionalFormatting sqref="B6:H6">
    <cfRule type="expression" priority="14" aboveAverage="0" equalAverage="0" bottom="0" percent="0" rank="0" text="" dxfId="12">
      <formula>MONTH(B6)&lt;&gt;OptionCalendrier1mois</formula>
    </cfRule>
  </conditionalFormatting>
  <conditionalFormatting sqref="G31:H31">
    <cfRule type="expression" priority="15" aboveAverage="0" equalAverage="0" bottom="0" percent="0" rank="0" text="" dxfId="13">
      <formula>MONTH(G31)&lt;&gt;OptionCalendrier2mois</formula>
    </cfRule>
  </conditionalFormatting>
  <conditionalFormatting sqref="G40:H40">
    <cfRule type="expression" priority="16" aboveAverage="0" equalAverage="0" bottom="0" percent="0" rank="0" text="" dxfId="14">
      <formula>MONTH(G40)&lt;&gt;OptionCalendrier2mois</formula>
    </cfRule>
  </conditionalFormatting>
  <conditionalFormatting sqref="B33:H33">
    <cfRule type="expression" priority="17" aboveAverage="0" equalAverage="0" bottom="0" percent="0" rank="0" text="" dxfId="15">
      <formula>MONTH(B33)&lt;&gt;OptionCalendrier2mois</formula>
    </cfRule>
  </conditionalFormatting>
  <conditionalFormatting sqref="B36:H36">
    <cfRule type="expression" priority="18" aboveAverage="0" equalAverage="0" bottom="0" percent="0" rank="0" text="" dxfId="16">
      <formula>MONTH(B36)&lt;&gt;OptionCalendrier2mois</formula>
    </cfRule>
  </conditionalFormatting>
  <conditionalFormatting sqref="B55:H55">
    <cfRule type="expression" priority="19" aboveAverage="0" equalAverage="0" bottom="0" percent="0" rank="0" text="" dxfId="17">
      <formula>MONTH(B55)&lt;&gt;OptionCalendrier3mois</formula>
    </cfRule>
  </conditionalFormatting>
  <conditionalFormatting sqref="G53:H53">
    <cfRule type="expression" priority="20" aboveAverage="0" equalAverage="0" bottom="0" percent="0" rank="0" text="" dxfId="18">
      <formula>MONTH(G53)&lt;&gt;OptionCalendrier3mois</formula>
    </cfRule>
  </conditionalFormatting>
  <conditionalFormatting sqref="G62:H62 G37:H37 G50:H50 G56:H56">
    <cfRule type="expression" priority="21" aboveAverage="0" equalAverage="0" bottom="0" percent="0" rank="0" text="" dxfId="19">
      <formula>MONTH(G37)&lt;&gt;OptionCalendrier3mois</formula>
    </cfRule>
  </conditionalFormatting>
  <conditionalFormatting sqref="B61:H61">
    <cfRule type="expression" priority="22" aboveAverage="0" equalAverage="0" bottom="0" percent="0" rank="0" text="" dxfId="20">
      <formula>MONTH(B61)&lt;&gt;OptionCalendrier3mois</formula>
    </cfRule>
  </conditionalFormatting>
  <conditionalFormatting sqref="B78:H78 C79:H80">
    <cfRule type="expression" priority="23" aboveAverage="0" equalAverage="0" bottom="0" percent="0" rank="0" text="" dxfId="21">
      <formula>MONTH(B78)&lt;&gt;OptionCalendrier4mois</formula>
    </cfRule>
  </conditionalFormatting>
  <conditionalFormatting sqref="B83:H83">
    <cfRule type="expression" priority="24" aboveAverage="0" equalAverage="0" bottom="0" percent="0" rank="0" text="" dxfId="22">
      <formula>MONTH(B83)&lt;&gt;OptionCalendrier4mois</formula>
    </cfRule>
  </conditionalFormatting>
  <conditionalFormatting sqref="B86:H86">
    <cfRule type="expression" priority="25" aboveAverage="0" equalAverage="0" bottom="0" percent="0" rank="0" text="" dxfId="23">
      <formula>MONTH(B86)&lt;&gt;OptionCalendrier4mois</formula>
    </cfRule>
  </conditionalFormatting>
  <conditionalFormatting sqref="B90">
    <cfRule type="expression" priority="26" aboveAverage="0" equalAverage="0" bottom="0" percent="0" rank="0" text="" dxfId="24">
      <formula>MONTH(B90)&lt;&gt;OptionCalendrier4mois</formula>
    </cfRule>
  </conditionalFormatting>
  <conditionalFormatting sqref="B107:H107 B108:D109">
    <cfRule type="expression" priority="27" aboveAverage="0" equalAverage="0" bottom="0" percent="0" rank="0" text="" dxfId="25">
      <formula>MONTH(B107)&lt;&gt;OptionCalendrier5mois</formula>
    </cfRule>
  </conditionalFormatting>
  <conditionalFormatting sqref="B112:H112">
    <cfRule type="expression" priority="28" aboveAverage="0" equalAverage="0" bottom="0" percent="0" rank="0" text="" dxfId="26">
      <formula>MONTH(B112)&lt;&gt;OptionCalendrier5mois</formula>
    </cfRule>
  </conditionalFormatting>
  <conditionalFormatting sqref="B115:H115 C116:H116">
    <cfRule type="expression" priority="29" aboveAverage="0" equalAverage="0" bottom="0" percent="0" rank="0" text="" dxfId="27">
      <formula>MONTH(B115)&lt;&gt;OptionCalendrier5mois</formula>
    </cfRule>
  </conditionalFormatting>
  <conditionalFormatting sqref="B133:H134 B230:F230">
    <cfRule type="expression" priority="30" aboveAverage="0" equalAverage="0" bottom="0" percent="0" rank="0" text="" dxfId="28">
      <formula>MONTH(B133)&lt;&gt;OptionCalendrier6mois</formula>
    </cfRule>
  </conditionalFormatting>
  <conditionalFormatting sqref="B137:H137">
    <cfRule type="expression" priority="31" aboveAverage="0" equalAverage="0" bottom="0" percent="0" rank="0" text="" dxfId="29">
      <formula>MONTH(B137)&lt;&gt;OptionCalendrier6mois</formula>
    </cfRule>
  </conditionalFormatting>
  <conditionalFormatting sqref="B141:H141">
    <cfRule type="expression" priority="32" aboveAverage="0" equalAverage="0" bottom="0" percent="0" rank="0" text="" dxfId="30">
      <formula>MONTH(B141)&lt;&gt;OptionCalendrier6mois</formula>
    </cfRule>
  </conditionalFormatting>
  <conditionalFormatting sqref="B158:H158">
    <cfRule type="expression" priority="33" aboveAverage="0" equalAverage="0" bottom="0" percent="0" rank="0" text="" dxfId="31">
      <formula>MONTH(B158)&lt;&gt;OptionCalendrier7mois</formula>
    </cfRule>
  </conditionalFormatting>
  <conditionalFormatting sqref="B162:H162">
    <cfRule type="expression" priority="34" aboveAverage="0" equalAverage="0" bottom="0" percent="0" rank="0" text="" dxfId="32">
      <formula>MONTH(B162)&lt;&gt;OptionCalendrier7mois</formula>
    </cfRule>
  </conditionalFormatting>
  <conditionalFormatting sqref="D169:H169">
    <cfRule type="expression" priority="35" aboveAverage="0" equalAverage="0" bottom="0" percent="0" rank="0" text="" dxfId="33">
      <formula>MONTH(D169)&lt;&gt;OptionCalendrier7mois</formula>
    </cfRule>
  </conditionalFormatting>
  <conditionalFormatting sqref="B165:H165">
    <cfRule type="expression" priority="36" aboveAverage="0" equalAverage="0" bottom="0" percent="0" rank="0" text="" dxfId="34">
      <formula>MONTH(B165)&lt;&gt;OptionCalendrier7mois</formula>
    </cfRule>
  </conditionalFormatting>
  <conditionalFormatting sqref="B169:C169">
    <cfRule type="expression" priority="37" aboveAverage="0" equalAverage="0" bottom="0" percent="0" rank="0" text="" dxfId="35">
      <formula>MONTH(B169)&lt;&gt;OptionCalendrier7mois</formula>
    </cfRule>
  </conditionalFormatting>
  <conditionalFormatting sqref="B181:H181">
    <cfRule type="expression" priority="38" aboveAverage="0" equalAverage="0" bottom="0" percent="0" rank="0" text="" dxfId="36">
      <formula>MONTH(B181)&lt;&gt;OptionCalendrier8mois</formula>
    </cfRule>
  </conditionalFormatting>
  <conditionalFormatting sqref="B184:H184">
    <cfRule type="expression" priority="39" aboveAverage="0" equalAverage="0" bottom="0" percent="0" rank="0" text="" dxfId="37">
      <formula>MONTH(B184)&lt;&gt;OptionCalendrier8mois</formula>
    </cfRule>
  </conditionalFormatting>
  <conditionalFormatting sqref="B187:H187">
    <cfRule type="expression" priority="40" aboveAverage="0" equalAverage="0" bottom="0" percent="0" rank="0" text="" dxfId="38">
      <formula>MONTH(B187)&lt;&gt;OptionCalendrier8mois</formula>
    </cfRule>
  </conditionalFormatting>
  <conditionalFormatting sqref="B210:H210">
    <cfRule type="expression" priority="41" aboveAverage="0" equalAverage="0" bottom="0" percent="0" rank="0" text="" dxfId="39">
      <formula>MONTH(B210)&lt;&gt;OptionCalendrier9mois</formula>
    </cfRule>
  </conditionalFormatting>
  <conditionalFormatting sqref="B203:H203">
    <cfRule type="expression" priority="42" aboveAverage="0" equalAverage="0" bottom="0" percent="0" rank="0" text="" dxfId="40">
      <formula>MONTH(B203)&lt;&gt;OptionCalendrier9mois</formula>
    </cfRule>
  </conditionalFormatting>
  <conditionalFormatting sqref="B206:H206">
    <cfRule type="expression" priority="43" aboveAverage="0" equalAverage="0" bottom="0" percent="0" rank="0" text="" dxfId="41">
      <formula>MONTH(B206)&lt;&gt;OptionCalendrier9mois</formula>
    </cfRule>
  </conditionalFormatting>
  <conditionalFormatting sqref="B226:H226">
    <cfRule type="expression" priority="44" aboveAverage="0" equalAverage="0" bottom="0" percent="0" rank="0" text="" dxfId="42">
      <formula>MONTH(B226)&lt;&gt;OptionCalendrier10mois</formula>
    </cfRule>
  </conditionalFormatting>
  <conditionalFormatting sqref="B229:H229 G230:H230">
    <cfRule type="expression" priority="45" aboveAverage="0" equalAverage="0" bottom="0" percent="0" rank="0" text="" dxfId="43">
      <formula>MONTH(B229)&lt;&gt;OptionCalendrier10mois</formula>
    </cfRule>
  </conditionalFormatting>
  <conditionalFormatting sqref="B233:H233">
    <cfRule type="expression" priority="46" aboveAverage="0" equalAverage="0" bottom="0" percent="0" rank="0" text="" dxfId="44">
      <formula>MONTH(B233)&lt;&gt;OptionCalendrier10mois</formula>
    </cfRule>
  </conditionalFormatting>
  <conditionalFormatting sqref="H237">
    <cfRule type="expression" priority="47" aboveAverage="0" equalAverage="0" bottom="0" percent="0" rank="0" text="" dxfId="45">
      <formula>MONTH(H237)&lt;&gt;OptionCalendrier10mois</formula>
    </cfRule>
  </conditionalFormatting>
  <conditionalFormatting sqref="B255:H255">
    <cfRule type="expression" priority="48" aboveAverage="0" equalAverage="0" bottom="0" percent="0" rank="0" text="" dxfId="46">
      <formula>MONTH(B255)&lt;&gt;OptionCalendrier11mois</formula>
    </cfRule>
  </conditionalFormatting>
  <conditionalFormatting sqref="B271:H271">
    <cfRule type="expression" priority="49" aboveAverage="0" equalAverage="0" bottom="0" percent="0" rank="0" text="" dxfId="47">
      <formula>MONTH(B271)&lt;&gt;OptionCalendrier12mois</formula>
    </cfRule>
  </conditionalFormatting>
  <conditionalFormatting sqref="B274:H274">
    <cfRule type="expression" priority="50" aboveAverage="0" equalAverage="0" bottom="0" percent="0" rank="0" text="" dxfId="48">
      <formula>MONTH(B274)&lt;&gt;OptionCalendrier12mois</formula>
    </cfRule>
  </conditionalFormatting>
  <conditionalFormatting sqref="B277:H277">
    <cfRule type="expression" priority="51" aboveAverage="0" equalAverage="0" bottom="0" percent="0" rank="0" text="" dxfId="49">
      <formula>MONTH(B277)&lt;&gt;OptionCalendrier12mois</formula>
    </cfRule>
  </conditionalFormatting>
  <conditionalFormatting sqref="G34:H34">
    <cfRule type="expression" priority="52" aboveAverage="0" equalAverage="0" bottom="0" percent="0" rank="0" text="" dxfId="50">
      <formula>MONTH(G34)&lt;&gt;OptionCalendrier2mois</formula>
    </cfRule>
  </conditionalFormatting>
  <conditionalFormatting sqref="G59:H59">
    <cfRule type="expression" priority="53" aboveAverage="0" equalAverage="0" bottom="0" percent="0" rank="0" text="" dxfId="51">
      <formula>MONTH(G59)&lt;&gt;OptionCalendrier3mois</formula>
    </cfRule>
  </conditionalFormatting>
  <conditionalFormatting sqref="B7:H7">
    <cfRule type="expression" priority="54" aboveAverage="0" equalAverage="0" bottom="0" percent="0" rank="0" text="" dxfId="52">
      <formula>MONTH(#ref!)&lt;&gt;OptionCalendrier1mois</formula>
    </cfRule>
  </conditionalFormatting>
  <conditionalFormatting sqref="G244:H244">
    <cfRule type="expression" priority="55" aboveAverage="0" equalAverage="0" bottom="0" percent="0" rank="0" text="" dxfId="53">
      <formula>MONTH(G244)&lt;&gt;OptionCalendrier11mois</formula>
    </cfRule>
  </conditionalFormatting>
  <conditionalFormatting sqref="B9:H9">
    <cfRule type="expression" priority="56" aboveAverage="0" equalAverage="0" bottom="0" percent="0" rank="0" text="" dxfId="54">
      <formula>MONTH(B9)&lt;&gt;OptionCalendrier1mois</formula>
    </cfRule>
  </conditionalFormatting>
  <conditionalFormatting sqref="B10:H10">
    <cfRule type="expression" priority="57" aboveAverage="0" equalAverage="0" bottom="0" percent="0" rank="0" text="" dxfId="55">
      <formula>MONTH(B10)&lt;&gt;OptionCalendrier1mois</formula>
    </cfRule>
  </conditionalFormatting>
  <conditionalFormatting sqref="B12:H12">
    <cfRule type="expression" priority="58" aboveAverage="0" equalAverage="0" bottom="0" percent="0" rank="0" text="" dxfId="56">
      <formula>MONTH(B12)&lt;&gt;OptionCalendrier1mois</formula>
    </cfRule>
  </conditionalFormatting>
  <conditionalFormatting sqref="B13:H13">
    <cfRule type="expression" priority="59" aboveAverage="0" equalAverage="0" bottom="0" percent="0" rank="0" text="" dxfId="57">
      <formula>MONTH(B13)&lt;&gt;OptionCalendrier1mois</formula>
    </cfRule>
  </conditionalFormatting>
  <conditionalFormatting sqref="B15:H15">
    <cfRule type="expression" priority="60" aboveAverage="0" equalAverage="0" bottom="0" percent="0" rank="0" text="" dxfId="58">
      <formula>MONTH(B15)&lt;&gt;OptionCalendrier1mois</formula>
    </cfRule>
  </conditionalFormatting>
  <conditionalFormatting sqref="B16:H16">
    <cfRule type="expression" priority="61" aboveAverage="0" equalAverage="0" bottom="0" percent="0" rank="0" text="" dxfId="59">
      <formula>MONTH(B16)&lt;&gt;OptionCalendrier1mois</formula>
    </cfRule>
  </conditionalFormatting>
  <conditionalFormatting sqref="B18:H18">
    <cfRule type="expression" priority="62" aboveAverage="0" equalAverage="0" bottom="0" percent="0" rank="0" text="" dxfId="60">
      <formula>MONTH(B18)&lt;&gt;OptionCalendrier1mois</formula>
    </cfRule>
  </conditionalFormatting>
  <conditionalFormatting sqref="B19:H19">
    <cfRule type="expression" priority="63" aboveAverage="0" equalAverage="0" bottom="0" percent="0" rank="0" text="" dxfId="61">
      <formula>MONTH(B19)&lt;&gt;OptionCalendrier1mois</formula>
    </cfRule>
  </conditionalFormatting>
  <conditionalFormatting sqref="G84:H84">
    <cfRule type="expression" priority="64" aboveAverage="0" equalAverage="0" bottom="0" percent="0" rank="0" text="" dxfId="62">
      <formula>MONTH(G84)&lt;&gt;OptionCalendrier4mois</formula>
    </cfRule>
  </conditionalFormatting>
  <conditionalFormatting sqref="B53:F53 B59:F59 B31:F31 B34:F34 B62:F62 B72:F72 B84:F84 B113:F113 B155:F155 B163:F163 B179:F179 B185:F185 B176:F176 B182:F182 B207:F207 B75:H75 B110:F110 B120:C120 B131:F131 B211:F211 B204:F204 B227:F227 B234:F234 B247:F247 B253:F253 B256:F256 B269:F269 B275:F275 B224:F224 B231:F231 B244:F244 B250:F250 B266:F266 B272:F272 B278:F278 B117:F117 B37:F37 B40:F40 B50:F50 B79 B81:F81 B87:F87 G88:H88 B98 B100:F100 G99:H99 B103 B105:F105 E108:H108 G114:H114 B116 B127:B128 C128:F128 B142:F142 B135:F135 B138:F138 B152:F152 B159:F159 B166:F166 B188:F188 B198:F198 B201:F201 B56:F56">
    <cfRule type="expression" priority="65" aboveAverage="0" equalAverage="0" bottom="0" percent="0" rank="0" text="" dxfId="63">
      <formula>MONTH(B31)&lt;&gt;OptionCalendrier3mois</formula>
    </cfRule>
  </conditionalFormatting>
  <conditionalFormatting sqref="B114:F114">
    <cfRule type="expression" priority="66" aboveAverage="0" equalAverage="0" bottom="0" percent="0" rank="0" text="" dxfId="64">
      <formula>MONTH(B114)&lt;&gt;OptionCalendrier5mois</formula>
    </cfRule>
  </conditionalFormatting>
  <conditionalFormatting sqref="B118:F118">
    <cfRule type="expression" priority="67" aboveAverage="0" equalAverage="0" bottom="0" percent="0" rank="0" text="" dxfId="65">
      <formula>MONTH(B118)&lt;&gt;OptionCalendrier5mois</formula>
    </cfRule>
  </conditionalFormatting>
  <conditionalFormatting sqref="G113:H113 G105:H105 G117:H117 G127:H127">
    <cfRule type="expression" priority="68" aboveAverage="0" equalAverage="0" bottom="0" percent="0" rank="0" text="" dxfId="66">
      <formula>MONTH(G95)&lt;&gt;OptionCalendrier5mois</formula>
    </cfRule>
  </conditionalFormatting>
  <conditionalFormatting sqref="B121:C121">
    <cfRule type="expression" priority="69" aboveAverage="0" equalAverage="0" bottom="0" percent="0" rank="0" text="" dxfId="67">
      <formula>MONTH(B121)&lt;&gt;OptionCalendrier5mois</formula>
    </cfRule>
  </conditionalFormatting>
  <conditionalFormatting sqref="G131:H131 G138:H138 G152:H152 G159:H159 G166:H166 G188:H188 G198:H198">
    <cfRule type="expression" priority="70" aboveAverage="0" equalAverage="0" bottom="0" percent="0" rank="0" text="" dxfId="68">
      <formula>MONTH(G131)&lt;&gt;OptionCalendrier5mois</formula>
    </cfRule>
  </conditionalFormatting>
  <conditionalFormatting sqref="G142:H142 G135:H135">
    <cfRule type="expression" priority="71" aboveAverage="0" equalAverage="0" bottom="0" percent="0" rank="0" text="" dxfId="69">
      <formula>MONTH(G135)&lt;&gt;OptionCalendrier5mois</formula>
    </cfRule>
  </conditionalFormatting>
  <conditionalFormatting sqref="G155:H155">
    <cfRule type="expression" priority="72" aboveAverage="0" equalAverage="0" bottom="0" percent="0" rank="0" text="" dxfId="70">
      <formula>MONTH(G155)&lt;&gt;OptionCalendrier7mois</formula>
    </cfRule>
  </conditionalFormatting>
  <conditionalFormatting sqref="G163:H163 G176:H176 G179:H179 G182:H182 G185:H185">
    <cfRule type="expression" priority="73" aboveAverage="0" equalAverage="0" bottom="0" percent="0" rank="0" text="" dxfId="71">
      <formula>MONTH(G163)&lt;&gt;OptionCalendrier7mois</formula>
    </cfRule>
  </conditionalFormatting>
  <conditionalFormatting sqref="G204:H204">
    <cfRule type="expression" priority="74" aboveAverage="0" equalAverage="0" bottom="0" percent="0" rank="0" text="" dxfId="72">
      <formula>MONTH(G204)&lt;&gt;OptionCalendrier9mois</formula>
    </cfRule>
  </conditionalFormatting>
  <conditionalFormatting sqref="G207:H207 G211:H211 G201:H201">
    <cfRule type="expression" priority="75" aboveAverage="0" equalAverage="0" bottom="0" percent="0" rank="0" text="" dxfId="73">
      <formula>MONTH(G201)&lt;&gt;OptionCalendrier9mois</formula>
    </cfRule>
  </conditionalFormatting>
  <conditionalFormatting sqref="G227:H227">
    <cfRule type="expression" priority="76" aboveAverage="0" equalAverage="0" bottom="0" percent="0" rank="0" text="" dxfId="74">
      <formula>MONTH(G227)&lt;&gt;OptionCalendrier10mois</formula>
    </cfRule>
  </conditionalFormatting>
  <conditionalFormatting sqref="G231:H231">
    <cfRule type="expression" priority="77" aboveAverage="0" equalAverage="0" bottom="0" percent="0" rank="0" text="" dxfId="75">
      <formula>MONTH(G231)&lt;&gt;OptionCalendrier10mois</formula>
    </cfRule>
  </conditionalFormatting>
  <conditionalFormatting sqref="G234:H234">
    <cfRule type="expression" priority="78" aboveAverage="0" equalAverage="0" bottom="0" percent="0" rank="0" text="" dxfId="76">
      <formula>MONTH(G234)&lt;&gt;OptionCalendrier10mois</formula>
    </cfRule>
  </conditionalFormatting>
  <conditionalFormatting sqref="G247:H247">
    <cfRule type="expression" priority="79" aboveAverage="0" equalAverage="0" bottom="0" percent="0" rank="0" text="" dxfId="77">
      <formula>MONTH(G247)&lt;&gt;OptionCalendrier11mois</formula>
    </cfRule>
  </conditionalFormatting>
  <conditionalFormatting sqref="G250:H250">
    <cfRule type="expression" priority="80" aboveAverage="0" equalAverage="0" bottom="0" percent="0" rank="0" text="" dxfId="78">
      <formula>MONTH(G250)&lt;&gt;OptionCalendrier11mois</formula>
    </cfRule>
  </conditionalFormatting>
  <conditionalFormatting sqref="G253:H253">
    <cfRule type="expression" priority="81" aboveAverage="0" equalAverage="0" bottom="0" percent="0" rank="0" text="" dxfId="79">
      <formula>MONTH(G253)&lt;&gt;OptionCalendrier11mois</formula>
    </cfRule>
  </conditionalFormatting>
  <conditionalFormatting sqref="G272:H272 G275:H275 G278:H278">
    <cfRule type="expression" priority="82" aboveAverage="0" equalAverage="0" bottom="0" percent="0" rank="0" text="" dxfId="80">
      <formula>MONTH(G272)&lt;&gt;OptionCalendrier12mois</formula>
    </cfRule>
  </conditionalFormatting>
  <conditionalFormatting sqref="B39:H39">
    <cfRule type="expression" priority="83" aboveAverage="0" equalAverage="0" bottom="0" percent="0" rank="0" text="" dxfId="81">
      <formula>MONTH(B39)&lt;&gt;OptionCalendrier2mois</formula>
    </cfRule>
  </conditionalFormatting>
  <dataValidations count="13">
    <dataValidation allowBlank="true" error="Sélectionnez le premier jour de la semaine dans la liste. Sélectionnez ANNULER, appuyez sur ALT+FLÈCHE BAS pour accéder aux options, puis sur FLÈCHE BAS et ENTRÉE pour opérer une sélection" operator="between" prompt="Sélectionnez le premier jour de la semaine dans cette cellule. Appuyez sur ALT+FLÈCHE BAS pour ouvrir la liste déroulante, puis sur ENTRÉE pour opérer une sélection. Le calendrier se met automatiquement à jour" showDropDown="false" showErrorMessage="true" showInputMessage="true" sqref="B4" type="list">
      <formula1>"dimanche,lundi,mardi,mercredi,jeudi,vendredi,samedi"</formula1>
      <formula2>0</formula2>
    </dataValidation>
    <dataValidation allowBlank="true" error="Sélectionnez le premier mois du calendrier dans la liste. Sélectionnez ANNULER, appuyez sur ALT+FLÈCHE BAS pour accéder aux options, puis appuyez sur FLÈCHE BAS et ENTRÉE pour opérer une sélection" operator="between" prompt="Sélectionnez le premier mois du calendrier dans cette cellule. Appuyez sur ALT+FLÈCHE BAS pour ouvrir la liste déroulante, puis sur ENTRÉE pour opérer une sélection" showDropDown="false" showErrorMessage="true" showInputMessage="true" sqref="C2:D2" type="list">
      <formula1>"janvier,février,mars,avril,mai,juin,juillet,août,septembre,octobre,novembre,décembre"</formula1>
      <formula2>0</formula2>
    </dataValidation>
    <dataValidation allowBlank="true" operator="between" prompt="Ce classeur est un calendrier de 12 mois. Entrez l’année de début dans la cellule B2, puis sélectionnez le mois de début dans la cellule C2. Le calendrier sera automatiquement mis à jour pour les mois suivants" showDropDown="false" showErrorMessage="false" showInputMessage="true" sqref="A1" type="none">
      <formula1>0</formula1>
      <formula2>0</formula2>
    </dataValidation>
    <dataValidation allowBlank="true" operator="between" prompt="Entrez l’année dans cette cellule." showDropDown="false" showErrorMessage="true" showInputMessage="true" sqref="B2" type="none">
      <formula1>0</formula1>
      <formula2>0</formula2>
    </dataValidation>
    <dataValidation allowBlank="true" operator="between" prompt="Jour de la semaine déterminé automatiquement. Pour modifier les jours de la semaine, sélectionnez un autre jour de début de semaine dans la cellule B4." showDropDown="false" showErrorMessage="false" showInputMessage="true" sqref="C4:H4 B26:H26 B48:H48 B70:H70 B96:H96 B125:H125 B150:H150 B174:H174 B196:H196 B219:H219 B242:H242 B264:H264" type="none">
      <formula1>0</formula1>
      <formula2>0</formula2>
    </dataValidation>
    <dataValidation allowBlank="true" operator="between" showDropDown="false" showErrorMessage="false" showInputMessage="true" sqref="B5:B6 B9 B12 B15 B18" type="none">
      <formula1>0</formula1>
      <formula2>0</formula2>
    </dataValidation>
    <dataValidation allowBlank="true" operator="between" prompt="Ajoutez des notes quotidiennes ici" showDropDown="false" showErrorMessage="false" showInputMessage="true" sqref="B7 B10 B13 B16 B19" type="none">
      <formula1>0</formula1>
      <formula2>0</formula2>
    </dataValidation>
    <dataValidation allowBlank="true" operator="between" prompt="L’année civile est automatiquement mise à jour en fonction de l’année sélectionnée dans la cellule B1" showDropDown="false" showErrorMessage="false" showInputMessage="true" sqref="B25 B47 B69 B95 B124 B149 B173 B195 B218 B241 B263" type="none">
      <formula1>0</formula1>
      <formula2>0</formula2>
    </dataValidation>
    <dataValidation allowBlank="true" operator="between" prompt="Le mois civil est automatiquement mis à jour en fonction du mois sélectionné dans la cellule C1" showDropDown="false" showErrorMessage="false" showInputMessage="true" sqref="C25:E25 E46 C47:E47 E68 C69:E69 E94 C95:E95 E123 C124:E124 E148 C149:E149 E172 C173:E173 E194 C195:E195 E217 C218:E218 E240 C241:E241 E262 C263:E263" type="none">
      <formula1>0</formula1>
      <formula2>0</formula2>
    </dataValidation>
    <dataValidation allowBlank="true" operator="between" prompt="Entrez les notes mensuelles dans la cellule ci-dessous." showDropDown="false" showErrorMessage="false" showInputMessage="true" sqref="D20:H21" type="none">
      <formula1>0</formula1>
      <formula2>0</formula2>
    </dataValidation>
    <dataValidation allowBlank="true" operator="between" prompt="Entrez les notes mensuelles dans cette cellule." showDropDown="false" showErrorMessage="false" showInputMessage="true" sqref="D22:H23" type="none">
      <formula1>0</formula1>
      <formula2>0</formula2>
    </dataValidation>
    <dataValidation allowBlank="true" operator="between" prompt="L’année civile est automatiquement mise à jour en fonction de l’année sélectionnée dans la cellule B2" showDropDown="false" showErrorMessage="false" showInputMessage="true" sqref="B24 B46 B68 B94 B123 B148 B172 B194 B217 B240 B262" type="none">
      <formula1>0</formula1>
      <formula2>0</formula2>
    </dataValidation>
    <dataValidation allowBlank="true" operator="between" prompt="Le mois civil est automatiquement mis à jour en fonction du mois sélectionné dans la cellule c2" showDropDown="false" showErrorMessage="false" showInputMessage="true" sqref="C24:D24 C46:D46 C68:D68 C94:D94 C123:D123 C148:D148 C172:D172 C194:D194 C217:D217 C240:D240 C262:D262" type="none">
      <formula1>0</formula1>
      <formula2>0</formula2>
    </dataValidation>
  </dataValidations>
  <printOptions headings="false" gridLines="false" gridLinesSet="true" horizontalCentered="true" verticalCentered="false"/>
  <pageMargins left="0.25" right="0.25" top="0.5" bottom="0.3" header="0.511805555555555" footer="0.511805555555555"/>
  <pageSetup paperSize="9" scale="89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rowBreaks count="11" manualBreakCount="11">
    <brk id="22" man="true" max="16383" min="0"/>
    <brk id="44" man="true" max="16383" min="0"/>
    <brk id="66" man="true" max="16383" min="0"/>
    <brk id="92" man="true" max="16383" min="0"/>
    <brk id="121" man="true" max="16383" min="0"/>
    <brk id="146" man="true" max="16383" min="0"/>
    <brk id="170" man="true" max="16383" min="0"/>
    <brk id="192" man="true" max="16383" min="0"/>
    <brk id="215" man="true" max="16383" min="0"/>
    <brk id="238" man="true" max="16383" min="0"/>
    <brk id="260" man="true" max="16383" min="0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1" sqref="F161 A1"/>
    </sheetView>
  </sheetViews>
  <sheetFormatPr defaultRowHeight="14.25" zeroHeight="false" outlineLevelRow="0" outlineLevelCol="0"/>
  <cols>
    <col collapsed="false" customWidth="true" hidden="false" outlineLevel="0" max="1" min="1" style="0" width="1.63"/>
    <col collapsed="false" customWidth="true" hidden="false" outlineLevel="0" max="2" min="2" style="0" width="58.25"/>
    <col collapsed="false" customWidth="true" hidden="false" outlineLevel="0" max="1025" min="3" style="0" width="9"/>
  </cols>
  <sheetData>
    <row r="1" customFormat="false" ht="9" hidden="false" customHeight="true" outlineLevel="0" collapsed="false"/>
    <row r="2" customFormat="false" ht="110.1" hidden="false" customHeight="true" outlineLevel="0" collapsed="false"/>
    <row r="3" customFormat="false" ht="110.1" hidden="false" customHeight="true" outlineLevel="0" collapsed="false"/>
    <row r="4" customFormat="false" ht="110.1" hidden="false" customHeight="true" outlineLevel="0" collapsed="false"/>
    <row r="5" customFormat="false" ht="110.1" hidden="false" customHeight="true" outlineLevel="0" collapsed="false"/>
    <row r="6" customFormat="false" ht="110.1" hidden="false" customHeight="true" outlineLevel="0" collapsed="false"/>
    <row r="7" customFormat="false" ht="110.1" hidden="false" customHeight="true" outlineLevel="0" collapsed="false"/>
    <row r="8" customFormat="false" ht="110.1" hidden="false" customHeight="true" outlineLevel="0" collapsed="false"/>
    <row r="9" customFormat="false" ht="110.1" hidden="false" customHeight="true" outlineLevel="0" collapsed="false"/>
    <row r="10" customFormat="false" ht="110.1" hidden="false" customHeight="true" outlineLevel="0" collapsed="false"/>
    <row r="11" customFormat="false" ht="110.1" hidden="false" customHeight="true" outlineLevel="0" collapsed="false"/>
    <row r="12" customFormat="false" ht="110.1" hidden="false" customHeight="true" outlineLevel="0" collapsed="false"/>
    <row r="13" customFormat="false" ht="110.1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TM22340108</Template>
  <TotalTime>44</TotalTime>
  <Application>Neat_Office/6.2.8.2$Windows_x86 LibreOffice_project/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2019-12-03T00:53:38Z</dcterms:created>
  <dc:creator>Jacques MICHAU</dc:creator>
  <dc:description/>
  <dc:language>fr-FR</dc:language>
  <cp:lastModifiedBy/>
  <cp:lastPrinted>2022-02-17T22:37:47Z</cp:lastPrinted>
  <dcterms:modified xsi:type="dcterms:W3CDTF">2023-02-12T20:55:53Z</dcterms:modified>
  <cp:revision>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0x01010079F111ED35F8CC479449609E8A0923A6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